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730" windowHeight="11760" activeTab="1"/>
  </bookViews>
  <sheets>
    <sheet name="Príjmy" sheetId="1" r:id="rId1"/>
    <sheet name="Výdavky" sheetId="2" r:id="rId2"/>
  </sheets>
  <calcPr calcId="162913"/>
</workbook>
</file>

<file path=xl/calcChain.xml><?xml version="1.0" encoding="utf-8"?>
<calcChain xmlns="http://schemas.openxmlformats.org/spreadsheetml/2006/main">
  <c r="H53" i="2" l="1"/>
  <c r="L52" i="2"/>
  <c r="L53" i="2" s="1"/>
  <c r="K52" i="2"/>
  <c r="K53" i="2" s="1"/>
  <c r="J52" i="2"/>
  <c r="J53" i="2" s="1"/>
  <c r="I52" i="2"/>
  <c r="I53" i="2" s="1"/>
  <c r="G52" i="2"/>
  <c r="G53" i="2" s="1"/>
  <c r="F52" i="2"/>
  <c r="F53" i="2" s="1"/>
  <c r="L45" i="2"/>
  <c r="K45" i="2"/>
  <c r="J45" i="2"/>
  <c r="I45" i="2"/>
  <c r="H45" i="2"/>
  <c r="G45" i="2"/>
  <c r="F45" i="2"/>
  <c r="L24" i="2"/>
  <c r="K24" i="2"/>
  <c r="J24" i="2"/>
  <c r="I24" i="2"/>
  <c r="H24" i="2"/>
  <c r="G24" i="2"/>
  <c r="F24" i="2"/>
  <c r="L23" i="2"/>
  <c r="L29" i="2" s="1"/>
  <c r="K23" i="2"/>
  <c r="K29" i="2" s="1"/>
  <c r="J23" i="2"/>
  <c r="J29" i="2" s="1"/>
  <c r="I23" i="2"/>
  <c r="I29" i="2" s="1"/>
  <c r="H23" i="2"/>
  <c r="H29" i="2" s="1"/>
  <c r="G23" i="2"/>
  <c r="G29" i="2" s="1"/>
  <c r="F23" i="2"/>
  <c r="F29" i="2" s="1"/>
  <c r="H53" i="1"/>
  <c r="L52" i="1"/>
  <c r="L53" i="1" s="1"/>
  <c r="K52" i="1"/>
  <c r="K53" i="1" s="1"/>
  <c r="J52" i="1"/>
  <c r="J53" i="1" s="1"/>
  <c r="I50" i="1"/>
  <c r="I52" i="1" s="1"/>
  <c r="I53" i="1" s="1"/>
  <c r="H50" i="1"/>
  <c r="G50" i="1"/>
  <c r="G52" i="1" s="1"/>
  <c r="G53" i="1" s="1"/>
  <c r="F50" i="1"/>
  <c r="F52" i="1" s="1"/>
  <c r="F53" i="1" s="1"/>
  <c r="L39" i="1"/>
  <c r="K39" i="1"/>
  <c r="J39" i="1"/>
  <c r="I39" i="1"/>
  <c r="H39" i="1"/>
  <c r="G39" i="1"/>
  <c r="F39" i="1"/>
  <c r="F23" i="1"/>
  <c r="F25" i="1" s="1"/>
  <c r="I22" i="1"/>
  <c r="G22" i="1"/>
  <c r="F22" i="1"/>
  <c r="L18" i="1"/>
  <c r="K18" i="1"/>
  <c r="J18" i="1"/>
  <c r="I18" i="1"/>
  <c r="H18" i="1"/>
  <c r="G18" i="1"/>
  <c r="F18" i="1"/>
  <c r="L9" i="1"/>
  <c r="L23" i="1" s="1"/>
  <c r="L25" i="1" s="1"/>
  <c r="K9" i="1"/>
  <c r="K23" i="1" s="1"/>
  <c r="K25" i="1" s="1"/>
  <c r="J9" i="1"/>
  <c r="J23" i="1" s="1"/>
  <c r="J25" i="1" s="1"/>
  <c r="I9" i="1"/>
  <c r="I23" i="1" s="1"/>
  <c r="I25" i="1" s="1"/>
  <c r="H9" i="1"/>
  <c r="H23" i="1" s="1"/>
  <c r="H25" i="1" s="1"/>
  <c r="G9" i="1"/>
  <c r="G23" i="1" s="1"/>
  <c r="G25" i="1" s="1"/>
  <c r="F9" i="1"/>
</calcChain>
</file>

<file path=xl/sharedStrings.xml><?xml version="1.0" encoding="utf-8"?>
<sst xmlns="http://schemas.openxmlformats.org/spreadsheetml/2006/main" count="164" uniqueCount="86">
  <si>
    <t xml:space="preserve">BEŽNÉ PRÍJMY  </t>
  </si>
  <si>
    <t>skutočné plnenie</t>
  </si>
  <si>
    <t>schválený</t>
  </si>
  <si>
    <t>oč. skutoč.</t>
  </si>
  <si>
    <t>rozpočet</t>
  </si>
  <si>
    <t>ekonomická klasifikácia</t>
  </si>
  <si>
    <t>€</t>
  </si>
  <si>
    <r>
      <rPr>
        <b/>
        <sz val="11"/>
        <color theme="1"/>
        <rFont val="Calibri"/>
        <family val="2"/>
        <charset val="238"/>
        <scheme val="minor"/>
      </rPr>
      <t>111</t>
    </r>
    <r>
      <rPr>
        <sz val="11"/>
        <color theme="1"/>
        <rFont val="Calibri"/>
        <family val="2"/>
        <scheme val="minor"/>
      </rPr>
      <t>-Daň z príjmov fyzickej osoby</t>
    </r>
  </si>
  <si>
    <r>
      <rPr>
        <b/>
        <sz val="11"/>
        <color theme="1"/>
        <rFont val="Calibri"/>
        <family val="2"/>
        <charset val="238"/>
        <scheme val="minor"/>
      </rPr>
      <t>121</t>
    </r>
    <r>
      <rPr>
        <sz val="11"/>
        <color theme="1"/>
        <rFont val="Calibri"/>
        <family val="2"/>
        <scheme val="minor"/>
      </rPr>
      <t>-Daň z nehnuteľností</t>
    </r>
  </si>
  <si>
    <r>
      <rPr>
        <b/>
        <sz val="11"/>
        <color theme="1"/>
        <rFont val="Calibri"/>
        <family val="2"/>
        <charset val="238"/>
        <scheme val="minor"/>
      </rPr>
      <t>100-</t>
    </r>
    <r>
      <rPr>
        <b/>
        <i/>
        <sz val="11"/>
        <color theme="1"/>
        <rFont val="Calibri"/>
        <family val="2"/>
        <charset val="238"/>
        <scheme val="minor"/>
      </rPr>
      <t>Daňové príjmy</t>
    </r>
  </si>
  <si>
    <r>
      <rPr>
        <b/>
        <sz val="11"/>
        <color theme="1"/>
        <rFont val="Calibri"/>
        <family val="2"/>
        <charset val="238"/>
        <scheme val="minor"/>
      </rPr>
      <t>211</t>
    </r>
    <r>
      <rPr>
        <sz val="11"/>
        <color theme="1"/>
        <rFont val="Calibri"/>
        <family val="2"/>
        <scheme val="minor"/>
      </rPr>
      <t>-Iné príjmy z podnikania</t>
    </r>
  </si>
  <si>
    <r>
      <rPr>
        <b/>
        <sz val="11"/>
        <color theme="1"/>
        <rFont val="Calibri"/>
        <family val="2"/>
        <charset val="238"/>
        <scheme val="minor"/>
      </rPr>
      <t>212</t>
    </r>
    <r>
      <rPr>
        <sz val="11"/>
        <color theme="1"/>
        <rFont val="Calibri"/>
        <family val="2"/>
        <scheme val="minor"/>
      </rPr>
      <t>-Príjmy z vlastníctva</t>
    </r>
  </si>
  <si>
    <r>
      <rPr>
        <b/>
        <sz val="11"/>
        <color theme="1"/>
        <rFont val="Calibri"/>
        <family val="2"/>
        <charset val="238"/>
        <scheme val="minor"/>
      </rPr>
      <t>221</t>
    </r>
    <r>
      <rPr>
        <sz val="11"/>
        <color theme="1"/>
        <rFont val="Calibri"/>
        <family val="2"/>
        <scheme val="minor"/>
      </rPr>
      <t>-Administratívne poplatky</t>
    </r>
  </si>
  <si>
    <r>
      <rPr>
        <b/>
        <sz val="11"/>
        <color theme="1"/>
        <rFont val="Calibri"/>
        <family val="2"/>
        <charset val="238"/>
        <scheme val="minor"/>
      </rPr>
      <t>223</t>
    </r>
    <r>
      <rPr>
        <sz val="11"/>
        <color theme="1"/>
        <rFont val="Calibri"/>
        <family val="2"/>
        <scheme val="minor"/>
      </rPr>
      <t>-Platby z nepriem.,náhod.pred.tovaru a sl.</t>
    </r>
  </si>
  <si>
    <r>
      <rPr>
        <b/>
        <sz val="11"/>
        <color theme="1"/>
        <rFont val="Calibri"/>
        <family val="2"/>
        <charset val="238"/>
        <scheme val="minor"/>
      </rPr>
      <t>242</t>
    </r>
    <r>
      <rPr>
        <sz val="11"/>
        <color theme="1"/>
        <rFont val="Calibri"/>
        <family val="2"/>
        <scheme val="minor"/>
      </rPr>
      <t>-Úroky z vkladov</t>
    </r>
  </si>
  <si>
    <r>
      <rPr>
        <b/>
        <sz val="11"/>
        <color theme="1"/>
        <rFont val="Calibri"/>
        <family val="2"/>
        <charset val="238"/>
        <scheme val="minor"/>
      </rPr>
      <t>292</t>
    </r>
    <r>
      <rPr>
        <sz val="11"/>
        <color theme="1"/>
        <rFont val="Calibri"/>
        <family val="2"/>
        <scheme val="minor"/>
      </rPr>
      <t>-Ostatné príjmy</t>
    </r>
  </si>
  <si>
    <r>
      <rPr>
        <b/>
        <sz val="11"/>
        <color theme="1"/>
        <rFont val="Calibri"/>
        <family val="2"/>
        <charset val="238"/>
        <scheme val="minor"/>
      </rPr>
      <t>200-</t>
    </r>
    <r>
      <rPr>
        <b/>
        <i/>
        <sz val="11"/>
        <color theme="1"/>
        <rFont val="Calibri"/>
        <family val="2"/>
        <charset val="238"/>
        <scheme val="minor"/>
      </rPr>
      <t>Nedaňové príjmy</t>
    </r>
  </si>
  <si>
    <r>
      <rPr>
        <b/>
        <sz val="11"/>
        <color theme="1"/>
        <rFont val="Calibri"/>
        <family val="2"/>
        <charset val="238"/>
        <scheme val="minor"/>
      </rPr>
      <t>311</t>
    </r>
    <r>
      <rPr>
        <sz val="11"/>
        <color theme="1"/>
        <rFont val="Calibri"/>
        <family val="2"/>
        <scheme val="minor"/>
      </rPr>
      <t>-Tuzemské bežné granty</t>
    </r>
  </si>
  <si>
    <r>
      <rPr>
        <b/>
        <sz val="11"/>
        <color theme="1"/>
        <rFont val="Calibri"/>
        <family val="2"/>
        <charset val="238"/>
        <scheme val="minor"/>
      </rPr>
      <t>312</t>
    </r>
    <r>
      <rPr>
        <sz val="11"/>
        <color theme="1"/>
        <rFont val="Calibri"/>
        <family val="2"/>
        <scheme val="minor"/>
      </rPr>
      <t>-Transfery v rámci verejnej správy zo ŠR</t>
    </r>
  </si>
  <si>
    <r>
      <t xml:space="preserve">        </t>
    </r>
    <r>
      <rPr>
        <i/>
        <sz val="11"/>
        <color theme="1"/>
        <rFont val="Calibri"/>
        <family val="2"/>
        <charset val="238"/>
        <scheme val="minor"/>
      </rPr>
      <t xml:space="preserve"> z toho pre ZŠ z MŠ</t>
    </r>
  </si>
  <si>
    <r>
      <rPr>
        <b/>
        <sz val="11"/>
        <color theme="1"/>
        <rFont val="Calibri"/>
        <family val="2"/>
        <charset val="238"/>
        <scheme val="minor"/>
      </rPr>
      <t>300-</t>
    </r>
    <r>
      <rPr>
        <b/>
        <i/>
        <sz val="11"/>
        <color theme="1"/>
        <rFont val="Calibri"/>
        <family val="2"/>
        <charset val="238"/>
        <scheme val="minor"/>
      </rPr>
      <t>Granty a transfery</t>
    </r>
  </si>
  <si>
    <t>Bežné príjmy /obec/</t>
  </si>
  <si>
    <t>Bežné príjmy /ZŠ s MŠ-vlastné/</t>
  </si>
  <si>
    <t>BEŽNÉ PRÍJMY /spolu/</t>
  </si>
  <si>
    <t>KAPITÁLOVÉ PRÍJMY</t>
  </si>
  <si>
    <r>
      <rPr>
        <b/>
        <sz val="11"/>
        <color theme="1"/>
        <rFont val="Calibri"/>
        <family val="2"/>
        <charset val="238"/>
        <scheme val="minor"/>
      </rPr>
      <t>233</t>
    </r>
    <r>
      <rPr>
        <sz val="11"/>
        <color theme="1"/>
        <rFont val="Calibri"/>
        <family val="2"/>
        <scheme val="minor"/>
      </rPr>
      <t>-Príjem z predaja pozemkov a nehm.akt.</t>
    </r>
  </si>
  <si>
    <t>KAPITÁLOVÉ PRÍJMY /spolu/</t>
  </si>
  <si>
    <t>FINANČNÉ OPERÁCIE</t>
  </si>
  <si>
    <t>454-Prevod prostriedkov z peňažných fondov</t>
  </si>
  <si>
    <t>FINANČNÉ OPERÁCIE - príjmové /spolu/</t>
  </si>
  <si>
    <t>PRÍJMY SPOLU</t>
  </si>
  <si>
    <t>BEŽNÉ VÝDAVKY /600/</t>
  </si>
  <si>
    <r>
      <t>611-</t>
    </r>
    <r>
      <rPr>
        <i/>
        <sz val="11"/>
        <color theme="1"/>
        <rFont val="Calibri"/>
        <family val="2"/>
        <charset val="238"/>
        <scheme val="minor"/>
      </rPr>
      <t>Tarif.,osob.,zákl.,funk.,hodn. plat, vrát ich náhr.</t>
    </r>
  </si>
  <si>
    <r>
      <t>614</t>
    </r>
    <r>
      <rPr>
        <i/>
        <sz val="11"/>
        <color theme="1"/>
        <rFont val="Calibri"/>
        <family val="2"/>
        <charset val="238"/>
        <scheme val="minor"/>
      </rPr>
      <t>-Odmeny</t>
    </r>
  </si>
  <si>
    <t>621-Poistné do VŠZP</t>
  </si>
  <si>
    <t>623-Poistné do ostatných ZP</t>
  </si>
  <si>
    <t>625-Poistné do Sociálnej poisťovne</t>
  </si>
  <si>
    <t>627-Príspevok do DDS</t>
  </si>
  <si>
    <t>631-Cestovné náhrady</t>
  </si>
  <si>
    <t>632-Energie,voda, komunikácie</t>
  </si>
  <si>
    <t>633-Materiál</t>
  </si>
  <si>
    <r>
      <rPr>
        <sz val="11"/>
        <color theme="1"/>
        <rFont val="Calibri"/>
        <family val="2"/>
        <charset val="238"/>
        <scheme val="minor"/>
      </rPr>
      <t>634-</t>
    </r>
    <r>
      <rPr>
        <i/>
        <sz val="11"/>
        <color theme="1"/>
        <rFont val="Calibri"/>
        <family val="2"/>
        <charset val="238"/>
        <scheme val="minor"/>
      </rPr>
      <t>Dopravné</t>
    </r>
  </si>
  <si>
    <t>635-Rutiná a štandardná údržba</t>
  </si>
  <si>
    <t>636-Nájomné za nájom</t>
  </si>
  <si>
    <t>637-Služby</t>
  </si>
  <si>
    <t>641-Transfery v rámci verejnej správy</t>
  </si>
  <si>
    <t>642-Transfery jednotlivcom a neziskovým práv.osobám</t>
  </si>
  <si>
    <t>644-Transfery nefin.subj. a PO nezarad. vo verej.spr.</t>
  </si>
  <si>
    <t>651-Splácanie úrokov v tuzemsku</t>
  </si>
  <si>
    <t>Bežné výdavky /obec/</t>
  </si>
  <si>
    <t>Bežné výdavky /rozpočtované ZŠ s MŠ/</t>
  </si>
  <si>
    <t>z toho       ORIGINÁLNE KOMPETENCIE</t>
  </si>
  <si>
    <t xml:space="preserve">                    PRENESENÉ KOMPETENCIE </t>
  </si>
  <si>
    <t xml:space="preserve">                    ZOSTAT.PROSTR.MIN.ROK. - KZ: 131x</t>
  </si>
  <si>
    <t>BEŽNÉ VÝDAVKY /spolu/</t>
  </si>
  <si>
    <t>KAPITÁLOVÉ VÝDAVKY /700/</t>
  </si>
  <si>
    <t>711-Nákup pozemkov a nehmotných aktív</t>
  </si>
  <si>
    <t>713-Nákup strojov,prístrojov, zariadení, techniky a nár.</t>
  </si>
  <si>
    <t>716-Prípravná a projektová dokumentácia</t>
  </si>
  <si>
    <t>717-Realizácia stavieb a ich technického zhodnotenia</t>
  </si>
  <si>
    <t>KAPITÁLOVÉ VÝDAVKY /spolu/</t>
  </si>
  <si>
    <t>FINANČNÉ OPERÁCIE /800/</t>
  </si>
  <si>
    <t>821-Splácanie tuzemskej istiny</t>
  </si>
  <si>
    <t>FINANČNÉ OPERÁCIE - výdavkové /spolu/</t>
  </si>
  <si>
    <t>VÝDAVKY SPOLU</t>
  </si>
  <si>
    <t xml:space="preserve">ROZPOČTOVANÉ ZŠ s MŠ </t>
  </si>
  <si>
    <t>714-Nákup dopravných prostriedkov</t>
  </si>
  <si>
    <t>719-Ostatné kapitálové výdavky</t>
  </si>
  <si>
    <t>456-Iné príjmové finančné operácie</t>
  </si>
  <si>
    <r>
      <rPr>
        <b/>
        <sz val="11"/>
        <color theme="1"/>
        <rFont val="Calibri"/>
        <family val="2"/>
        <charset val="238"/>
        <scheme val="minor"/>
      </rPr>
      <t>133</t>
    </r>
    <r>
      <rPr>
        <sz val="11"/>
        <color theme="1"/>
        <rFont val="Calibri"/>
        <family val="2"/>
        <scheme val="minor"/>
      </rPr>
      <t>-Dane za špecifické služby</t>
    </r>
  </si>
  <si>
    <t>819-Ostatné výdavkové operácie</t>
  </si>
  <si>
    <t>712-Nákup objektov, budov, alebo ich častí</t>
  </si>
  <si>
    <t>453-Zostatok prostr.z predchádzaj.rok. /KZ 46/</t>
  </si>
  <si>
    <t>453-Zostatok prostr.z predchádzaj.rok. /KZ 131x/</t>
  </si>
  <si>
    <r>
      <t>400-</t>
    </r>
    <r>
      <rPr>
        <b/>
        <i/>
        <sz val="11"/>
        <color theme="1"/>
        <rFont val="Calibri"/>
        <family val="2"/>
        <charset val="238"/>
        <scheme val="minor"/>
      </rPr>
      <t>Príjmy z transakcií s finančnými akt. a pas.</t>
    </r>
  </si>
  <si>
    <r>
      <rPr>
        <b/>
        <sz val="11"/>
        <color theme="1"/>
        <rFont val="Calibri"/>
        <family val="2"/>
        <charset val="238"/>
        <scheme val="minor"/>
      </rPr>
      <t>222</t>
    </r>
    <r>
      <rPr>
        <sz val="11"/>
        <color theme="1"/>
        <rFont val="Calibri"/>
        <family val="2"/>
        <scheme val="minor"/>
      </rPr>
      <t>-Pokuty</t>
    </r>
  </si>
  <si>
    <t>721-Transféry vrámci verejnej správy</t>
  </si>
  <si>
    <t>453-Zostatok prostr.z predchádzaj-rok/KZ45/</t>
  </si>
  <si>
    <t>322-Kapitálový transfer z Environ.fondu</t>
  </si>
  <si>
    <t xml:space="preserve">                    VLASTNÉ VÝDAJE ZŠ s MŠ</t>
  </si>
  <si>
    <r>
      <rPr>
        <b/>
        <sz val="11"/>
        <color theme="1"/>
        <rFont val="Calibri"/>
        <family val="2"/>
        <charset val="238"/>
        <scheme val="minor"/>
      </rPr>
      <t>229</t>
    </r>
    <r>
      <rPr>
        <sz val="11"/>
        <color theme="1"/>
        <rFont val="Calibri"/>
        <family val="2"/>
        <scheme val="minor"/>
      </rPr>
      <t>-Ďalšie admin. a iné poplatky a platby</t>
    </r>
  </si>
  <si>
    <t>514-Ostatné úvery, pôžičky a návr.fin.výpom.</t>
  </si>
  <si>
    <t>453-Zostatok prostr.z predchádzaj.rok./KZ111/</t>
  </si>
  <si>
    <t>321-Granty</t>
  </si>
  <si>
    <t>ROZPOČET OBCE RAKOVICE NA ROKY 2022 - 2024, schválený  14.12.2021 , uzn. č.88 /2021</t>
  </si>
  <si>
    <t>ROZPOČET OBCE RAKOVICE NA ROKY 2022 - 2024, schválený 14.12.2021, uzn. č. 88/2021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</si>
</sst>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0" fillId="0" borderId="2" xfId="0" applyBorder="1" applyAlignment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4" fontId="0" fillId="2" borderId="0" xfId="0" applyNumberFormat="1" applyFill="1" applyBorder="1"/>
    <xf numFmtId="4" fontId="7" fillId="2" borderId="0" xfId="0" applyNumberFormat="1" applyFont="1" applyFill="1" applyBorder="1"/>
    <xf numFmtId="4" fontId="0" fillId="2" borderId="0" xfId="0" applyNumberFormat="1" applyFill="1"/>
    <xf numFmtId="4" fontId="7" fillId="2" borderId="0" xfId="0" applyNumberFormat="1" applyFont="1" applyFill="1"/>
    <xf numFmtId="4" fontId="0" fillId="2" borderId="1" xfId="0" applyNumberFormat="1" applyFont="1" applyFill="1" applyBorder="1"/>
    <xf numFmtId="0" fontId="0" fillId="2" borderId="2" xfId="0" applyFont="1" applyFill="1" applyBorder="1" applyAlignment="1">
      <alignment horizontal="left"/>
    </xf>
    <xf numFmtId="0" fontId="0" fillId="2" borderId="12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4" fontId="13" fillId="2" borderId="0" xfId="0" applyNumberFormat="1" applyFont="1" applyFill="1" applyBorder="1"/>
    <xf numFmtId="0" fontId="11" fillId="2" borderId="0" xfId="0" applyFont="1" applyFill="1" applyBorder="1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0" borderId="16" xfId="0" applyBorder="1" applyAlignment="1">
      <alignment horizontal="center"/>
    </xf>
    <xf numFmtId="4" fontId="7" fillId="2" borderId="11" xfId="0" applyNumberFormat="1" applyFont="1" applyFill="1" applyBorder="1"/>
    <xf numFmtId="0" fontId="0" fillId="0" borderId="7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4" fontId="15" fillId="3" borderId="18" xfId="0" applyNumberFormat="1" applyFont="1" applyFill="1" applyBorder="1"/>
    <xf numFmtId="0" fontId="14" fillId="0" borderId="32" xfId="0" applyFont="1" applyBorder="1"/>
    <xf numFmtId="4" fontId="15" fillId="4" borderId="18" xfId="0" applyNumberFormat="1" applyFont="1" applyFill="1" applyBorder="1"/>
    <xf numFmtId="4" fontId="16" fillId="2" borderId="0" xfId="0" applyNumberFormat="1" applyFont="1" applyFill="1"/>
    <xf numFmtId="4" fontId="0" fillId="0" borderId="1" xfId="0" applyNumberFormat="1" applyFont="1" applyBorder="1"/>
    <xf numFmtId="4" fontId="0" fillId="0" borderId="11" xfId="0" applyNumberFormat="1" applyFont="1" applyFill="1" applyBorder="1"/>
    <xf numFmtId="4" fontId="0" fillId="0" borderId="1" xfId="0" applyNumberFormat="1" applyFont="1" applyFill="1" applyBorder="1"/>
    <xf numFmtId="4" fontId="0" fillId="0" borderId="16" xfId="0" applyNumberFormat="1" applyFont="1" applyFill="1" applyBorder="1"/>
    <xf numFmtId="4" fontId="18" fillId="0" borderId="18" xfId="0" applyNumberFormat="1" applyFont="1" applyFill="1" applyBorder="1"/>
    <xf numFmtId="4" fontId="0" fillId="2" borderId="16" xfId="0" applyNumberFormat="1" applyFont="1" applyFill="1" applyBorder="1"/>
    <xf numFmtId="4" fontId="20" fillId="3" borderId="18" xfId="0" applyNumberFormat="1" applyFont="1" applyFill="1" applyBorder="1"/>
    <xf numFmtId="4" fontId="0" fillId="0" borderId="16" xfId="0" applyNumberFormat="1" applyFont="1" applyBorder="1"/>
    <xf numFmtId="4" fontId="18" fillId="2" borderId="18" xfId="0" applyNumberFormat="1" applyFont="1" applyFill="1" applyBorder="1"/>
    <xf numFmtId="4" fontId="20" fillId="4" borderId="18" xfId="0" applyNumberFormat="1" applyFont="1" applyFill="1" applyBorder="1"/>
    <xf numFmtId="4" fontId="20" fillId="2" borderId="18" xfId="0" applyNumberFormat="1" applyFont="1" applyFill="1" applyBorder="1"/>
    <xf numFmtId="4" fontId="0" fillId="0" borderId="11" xfId="0" applyNumberFormat="1" applyFont="1" applyBorder="1"/>
    <xf numFmtId="4" fontId="0" fillId="0" borderId="32" xfId="0" applyNumberFormat="1" applyFont="1" applyBorder="1"/>
    <xf numFmtId="4" fontId="21" fillId="2" borderId="1" xfId="0" applyNumberFormat="1" applyFont="1" applyFill="1" applyBorder="1"/>
    <xf numFmtId="4" fontId="22" fillId="2" borderId="1" xfId="0" applyNumberFormat="1" applyFont="1" applyFill="1" applyBorder="1"/>
    <xf numFmtId="0" fontId="14" fillId="5" borderId="1" xfId="0" applyFont="1" applyFill="1" applyBorder="1" applyAlignment="1">
      <alignment horizontal="center"/>
    </xf>
    <xf numFmtId="4" fontId="14" fillId="5" borderId="1" xfId="0" applyNumberFormat="1" applyFont="1" applyFill="1" applyBorder="1"/>
    <xf numFmtId="4" fontId="14" fillId="5" borderId="16" xfId="0" applyNumberFormat="1" applyFont="1" applyFill="1" applyBorder="1"/>
    <xf numFmtId="4" fontId="14" fillId="5" borderId="11" xfId="0" applyNumberFormat="1" applyFont="1" applyFill="1" applyBorder="1"/>
    <xf numFmtId="4" fontId="14" fillId="5" borderId="32" xfId="0" applyNumberFormat="1" applyFont="1" applyFill="1" applyBorder="1"/>
    <xf numFmtId="4" fontId="16" fillId="5" borderId="18" xfId="0" applyNumberFormat="1" applyFont="1" applyFill="1" applyBorder="1"/>
    <xf numFmtId="4" fontId="0" fillId="2" borderId="11" xfId="0" applyNumberFormat="1" applyFont="1" applyFill="1" applyBorder="1"/>
    <xf numFmtId="4" fontId="18" fillId="2" borderId="22" xfId="0" applyNumberFormat="1" applyFont="1" applyFill="1" applyBorder="1"/>
    <xf numFmtId="4" fontId="0" fillId="2" borderId="51" xfId="0" applyNumberFormat="1" applyFont="1" applyFill="1" applyBorder="1"/>
    <xf numFmtId="4" fontId="18" fillId="2" borderId="21" xfId="0" applyNumberFormat="1" applyFont="1" applyFill="1" applyBorder="1"/>
    <xf numFmtId="4" fontId="20" fillId="3" borderId="21" xfId="0" applyNumberFormat="1" applyFont="1" applyFill="1" applyBorder="1"/>
    <xf numFmtId="4" fontId="20" fillId="2" borderId="21" xfId="0" applyNumberFormat="1" applyFont="1" applyFill="1" applyBorder="1"/>
    <xf numFmtId="0" fontId="0" fillId="0" borderId="0" xfId="0" applyFont="1"/>
    <xf numFmtId="0" fontId="0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4" fontId="20" fillId="4" borderId="21" xfId="0" applyNumberFormat="1" applyFont="1" applyFill="1" applyBorder="1"/>
    <xf numFmtId="4" fontId="23" fillId="5" borderId="18" xfId="0" applyNumberFormat="1" applyFont="1" applyFill="1" applyBorder="1"/>
    <xf numFmtId="0" fontId="3" fillId="0" borderId="0" xfId="0" applyFont="1"/>
    <xf numFmtId="4" fontId="22" fillId="0" borderId="1" xfId="0" applyNumberFormat="1" applyFont="1" applyBorder="1"/>
    <xf numFmtId="4" fontId="20" fillId="2" borderId="0" xfId="0" applyNumberFormat="1" applyFont="1" applyFill="1" applyBorder="1"/>
    <xf numFmtId="4" fontId="15" fillId="2" borderId="0" xfId="0" applyNumberFormat="1" applyFont="1" applyFill="1" applyBorder="1"/>
    <xf numFmtId="4" fontId="18" fillId="2" borderId="16" xfId="0" applyNumberFormat="1" applyFont="1" applyFill="1" applyBorder="1"/>
    <xf numFmtId="4" fontId="19" fillId="2" borderId="1" xfId="0" applyNumberFormat="1" applyFont="1" applyFill="1" applyBorder="1"/>
    <xf numFmtId="4" fontId="17" fillId="5" borderId="1" xfId="0" applyNumberFormat="1" applyFont="1" applyFill="1" applyBorder="1"/>
    <xf numFmtId="4" fontId="18" fillId="0" borderId="16" xfId="0" applyNumberFormat="1" applyFont="1" applyFill="1" applyBorder="1"/>
    <xf numFmtId="4" fontId="16" fillId="5" borderId="16" xfId="0" applyNumberFormat="1" applyFont="1" applyFill="1" applyBorder="1"/>
    <xf numFmtId="0" fontId="0" fillId="2" borderId="1" xfId="0" applyFill="1" applyBorder="1" applyAlignment="1"/>
    <xf numFmtId="4" fontId="13" fillId="3" borderId="18" xfId="0" applyNumberFormat="1" applyFont="1" applyFill="1" applyBorder="1"/>
    <xf numFmtId="4" fontId="18" fillId="2" borderId="32" xfId="0" applyNumberFormat="1" applyFont="1" applyFill="1" applyBorder="1"/>
    <xf numFmtId="4" fontId="18" fillId="0" borderId="32" xfId="0" applyNumberFormat="1" applyFont="1" applyFill="1" applyBorder="1"/>
    <xf numFmtId="4" fontId="16" fillId="5" borderId="32" xfId="0" applyNumberFormat="1" applyFont="1" applyFill="1" applyBorder="1"/>
    <xf numFmtId="0" fontId="0" fillId="0" borderId="1" xfId="0" applyBorder="1" applyAlignment="1">
      <alignment horizontal="center"/>
    </xf>
    <xf numFmtId="4" fontId="22" fillId="2" borderId="16" xfId="0" applyNumberFormat="1" applyFont="1" applyFill="1" applyBorder="1"/>
    <xf numFmtId="4" fontId="24" fillId="2" borderId="18" xfId="0" applyNumberFormat="1" applyFont="1" applyFill="1" applyBorder="1"/>
    <xf numFmtId="4" fontId="22" fillId="2" borderId="11" xfId="0" applyNumberFormat="1" applyFont="1" applyFill="1" applyBorder="1"/>
    <xf numFmtId="4" fontId="25" fillId="2" borderId="1" xfId="0" applyNumberFormat="1" applyFont="1" applyFill="1" applyBorder="1"/>
    <xf numFmtId="4" fontId="24" fillId="2" borderId="16" xfId="0" applyNumberFormat="1" applyFont="1" applyFill="1" applyBorder="1"/>
    <xf numFmtId="4" fontId="0" fillId="0" borderId="16" xfId="0" applyNumberFormat="1" applyBorder="1" applyAlignment="1"/>
    <xf numFmtId="4" fontId="0" fillId="0" borderId="1" xfId="0" applyNumberFormat="1" applyBorder="1" applyAlignment="1"/>
    <xf numFmtId="4" fontId="0" fillId="0" borderId="1" xfId="0" applyNumberFormat="1" applyBorder="1" applyAlignment="1">
      <alignment horizontal="center"/>
    </xf>
    <xf numFmtId="4" fontId="14" fillId="5" borderId="16" xfId="0" applyNumberFormat="1" applyFont="1" applyFill="1" applyBorder="1" applyAlignment="1"/>
    <xf numFmtId="4" fontId="0" fillId="0" borderId="1" xfId="0" applyNumberFormat="1" applyFont="1" applyBorder="1" applyAlignment="1"/>
    <xf numFmtId="4" fontId="0" fillId="0" borderId="1" xfId="0" applyNumberFormat="1" applyFont="1" applyBorder="1" applyAlignment="1">
      <alignment horizontal="right"/>
    </xf>
    <xf numFmtId="4" fontId="22" fillId="2" borderId="18" xfId="0" applyNumberFormat="1" applyFont="1" applyFill="1" applyBorder="1"/>
    <xf numFmtId="4" fontId="26" fillId="2" borderId="18" xfId="0" applyNumberFormat="1" applyFont="1" applyFill="1" applyBorder="1"/>
    <xf numFmtId="4" fontId="15" fillId="6" borderId="18" xfId="0" applyNumberFormat="1" applyFont="1" applyFill="1" applyBorder="1"/>
    <xf numFmtId="4" fontId="13" fillId="0" borderId="18" xfId="0" applyNumberFormat="1" applyFont="1" applyFill="1" applyBorder="1"/>
    <xf numFmtId="164" fontId="14" fillId="5" borderId="1" xfId="0" applyNumberFormat="1" applyFont="1" applyFill="1" applyBorder="1" applyAlignment="1"/>
    <xf numFmtId="164" fontId="0" fillId="0" borderId="1" xfId="0" applyNumberFormat="1" applyBorder="1" applyAlignment="1"/>
    <xf numFmtId="164" fontId="27" fillId="0" borderId="1" xfId="0" applyNumberFormat="1" applyFont="1" applyBorder="1" applyAlignment="1"/>
    <xf numFmtId="164" fontId="14" fillId="5" borderId="1" xfId="0" applyNumberFormat="1" applyFont="1" applyFill="1" applyBorder="1"/>
    <xf numFmtId="164" fontId="0" fillId="0" borderId="1" xfId="0" applyNumberFormat="1" applyBorder="1" applyAlignment="1">
      <alignment horizontal="right"/>
    </xf>
    <xf numFmtId="4" fontId="26" fillId="3" borderId="18" xfId="0" applyNumberFormat="1" applyFont="1" applyFill="1" applyBorder="1"/>
    <xf numFmtId="4" fontId="22" fillId="2" borderId="32" xfId="0" applyNumberFormat="1" applyFont="1" applyFill="1" applyBorder="1"/>
    <xf numFmtId="4" fontId="2" fillId="2" borderId="22" xfId="0" applyNumberFormat="1" applyFont="1" applyFill="1" applyBorder="1"/>
    <xf numFmtId="4" fontId="2" fillId="2" borderId="18" xfId="0" applyNumberFormat="1" applyFont="1" applyFill="1" applyBorder="1"/>
    <xf numFmtId="4" fontId="2" fillId="2" borderId="21" xfId="0" applyNumberFormat="1" applyFont="1" applyFill="1" applyBorder="1"/>
    <xf numFmtId="4" fontId="18" fillId="4" borderId="18" xfId="0" applyNumberFormat="1" applyFont="1" applyFill="1" applyBorder="1"/>
    <xf numFmtId="4" fontId="24" fillId="4" borderId="18" xfId="0" applyNumberFormat="1" applyFont="1" applyFill="1" applyBorder="1"/>
    <xf numFmtId="4" fontId="16" fillId="4" borderId="18" xfId="0" applyNumberFormat="1" applyFont="1" applyFill="1" applyBorder="1"/>
    <xf numFmtId="4" fontId="18" fillId="4" borderId="21" xfId="0" applyNumberFormat="1" applyFon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3" xfId="0" applyBorder="1" applyAlignment="1">
      <alignment horizontal="left"/>
    </xf>
    <xf numFmtId="0" fontId="0" fillId="0" borderId="34" xfId="0" applyBorder="1" applyAlignment="1">
      <alignment horizontal="left"/>
    </xf>
    <xf numFmtId="0" fontId="12" fillId="4" borderId="27" xfId="0" applyFont="1" applyFill="1" applyBorder="1" applyAlignment="1">
      <alignment horizontal="center"/>
    </xf>
    <xf numFmtId="0" fontId="12" fillId="4" borderId="28" xfId="0" applyFont="1" applyFill="1" applyBorder="1" applyAlignment="1">
      <alignment horizontal="center"/>
    </xf>
    <xf numFmtId="0" fontId="0" fillId="0" borderId="37" xfId="0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39" xfId="0" applyBorder="1" applyAlignment="1">
      <alignment horizontal="left"/>
    </xf>
    <xf numFmtId="0" fontId="11" fillId="3" borderId="17" xfId="0" applyFont="1" applyFill="1" applyBorder="1" applyAlignment="1">
      <alignment horizontal="left"/>
    </xf>
    <xf numFmtId="0" fontId="11" fillId="3" borderId="18" xfId="0" applyFont="1" applyFill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2" borderId="17" xfId="0" applyFont="1" applyFill="1" applyBorder="1" applyAlignment="1">
      <alignment horizontal="left"/>
    </xf>
    <xf numFmtId="0" fontId="7" fillId="2" borderId="18" xfId="0" applyFont="1" applyFill="1" applyBorder="1" applyAlignment="1">
      <alignment horizontal="left"/>
    </xf>
    <xf numFmtId="0" fontId="7" fillId="2" borderId="19" xfId="0" applyFont="1" applyFill="1" applyBorder="1" applyAlignment="1">
      <alignment horizontal="left"/>
    </xf>
    <xf numFmtId="0" fontId="11" fillId="3" borderId="19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2" borderId="27" xfId="0" applyFont="1" applyFill="1" applyBorder="1" applyAlignment="1">
      <alignment horizontal="left"/>
    </xf>
    <xf numFmtId="0" fontId="3" fillId="2" borderId="28" xfId="0" applyFont="1" applyFill="1" applyBorder="1" applyAlignment="1">
      <alignment horizontal="left"/>
    </xf>
    <xf numFmtId="0" fontId="3" fillId="2" borderId="20" xfId="0" applyFont="1" applyFill="1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" xfId="0" applyBorder="1" applyAlignment="1">
      <alignment horizontal="left"/>
    </xf>
    <xf numFmtId="0" fontId="7" fillId="2" borderId="16" xfId="0" applyFont="1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11" fillId="0" borderId="17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1" fillId="0" borderId="32" xfId="0" applyFont="1" applyBorder="1" applyAlignment="1">
      <alignment horizontal="left"/>
    </xf>
    <xf numFmtId="0" fontId="12" fillId="0" borderId="0" xfId="0" applyFont="1" applyAlignment="1">
      <alignment horizontal="center"/>
    </xf>
    <xf numFmtId="0" fontId="5" fillId="0" borderId="16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6" fillId="0" borderId="16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0" fillId="0" borderId="43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44" xfId="0" applyBorder="1" applyAlignment="1">
      <alignment horizontal="left"/>
    </xf>
    <xf numFmtId="0" fontId="0" fillId="0" borderId="47" xfId="0" applyBorder="1" applyAlignment="1">
      <alignment horizontal="left"/>
    </xf>
    <xf numFmtId="0" fontId="0" fillId="0" borderId="48" xfId="0" applyBorder="1" applyAlignment="1">
      <alignment horizontal="left"/>
    </xf>
    <xf numFmtId="0" fontId="0" fillId="0" borderId="49" xfId="0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2" borderId="12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11" fillId="3" borderId="27" xfId="0" applyFont="1" applyFill="1" applyBorder="1" applyAlignment="1">
      <alignment horizontal="left"/>
    </xf>
    <xf numFmtId="0" fontId="11" fillId="3" borderId="28" xfId="0" applyFont="1" applyFill="1" applyBorder="1" applyAlignment="1">
      <alignment horizontal="left"/>
    </xf>
    <xf numFmtId="0" fontId="11" fillId="3" borderId="20" xfId="0" applyFont="1" applyFill="1" applyBorder="1" applyAlignment="1">
      <alignment horizontal="left"/>
    </xf>
    <xf numFmtId="0" fontId="12" fillId="4" borderId="40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/>
    </xf>
    <xf numFmtId="0" fontId="12" fillId="4" borderId="42" xfId="0" applyFont="1" applyFill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5" xfId="0" applyBorder="1" applyAlignment="1">
      <alignment horizontal="right"/>
    </xf>
    <xf numFmtId="0" fontId="0" fillId="0" borderId="46" xfId="0" applyBorder="1" applyAlignment="1">
      <alignment horizontal="right"/>
    </xf>
    <xf numFmtId="0" fontId="0" fillId="2" borderId="50" xfId="0" applyFill="1" applyBorder="1" applyAlignment="1">
      <alignment horizontal="left"/>
    </xf>
    <xf numFmtId="0" fontId="0" fillId="2" borderId="45" xfId="0" applyFill="1" applyBorder="1" applyAlignment="1">
      <alignment horizontal="left"/>
    </xf>
    <xf numFmtId="0" fontId="0" fillId="2" borderId="46" xfId="0" applyFill="1" applyBorder="1" applyAlignment="1">
      <alignment horizontal="left"/>
    </xf>
    <xf numFmtId="0" fontId="11" fillId="2" borderId="27" xfId="0" applyFont="1" applyFill="1" applyBorder="1" applyAlignment="1">
      <alignment horizontal="left"/>
    </xf>
    <xf numFmtId="0" fontId="11" fillId="2" borderId="28" xfId="0" applyFont="1" applyFill="1" applyBorder="1" applyAlignment="1">
      <alignment horizontal="left"/>
    </xf>
    <xf numFmtId="0" fontId="11" fillId="2" borderId="20" xfId="0" applyFont="1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zoomScaleNormal="100" workbookViewId="0">
      <selection activeCell="Q34" sqref="Q34"/>
    </sheetView>
  </sheetViews>
  <sheetFormatPr defaultRowHeight="15" x14ac:dyDescent="0.25"/>
  <cols>
    <col min="5" max="5" width="4" customWidth="1"/>
    <col min="6" max="8" width="12.7109375" customWidth="1"/>
    <col min="9" max="9" width="13" customWidth="1"/>
    <col min="10" max="10" width="13.140625" customWidth="1"/>
    <col min="11" max="12" width="12.7109375" customWidth="1"/>
  </cols>
  <sheetData>
    <row r="1" spans="1:12" ht="15" customHeight="1" x14ac:dyDescent="0.25">
      <c r="A1" s="148" t="s">
        <v>84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</row>
    <row r="2" spans="1:12" ht="15" customHeight="1" x14ac:dyDescent="0.25">
      <c r="A2" s="148"/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</row>
    <row r="3" spans="1:12" x14ac:dyDescent="0.25">
      <c r="A3" s="117" t="s">
        <v>0</v>
      </c>
      <c r="B3" s="118"/>
      <c r="C3" s="118"/>
      <c r="D3" s="118"/>
      <c r="E3" s="118"/>
      <c r="F3" s="133" t="s">
        <v>1</v>
      </c>
      <c r="G3" s="133"/>
      <c r="H3" s="17" t="s">
        <v>2</v>
      </c>
      <c r="I3" s="70" t="s">
        <v>3</v>
      </c>
      <c r="J3" s="42" t="s">
        <v>4</v>
      </c>
      <c r="K3" s="75" t="s">
        <v>4</v>
      </c>
      <c r="L3" s="75" t="s">
        <v>4</v>
      </c>
    </row>
    <row r="4" spans="1:12" x14ac:dyDescent="0.25">
      <c r="A4" s="118"/>
      <c r="B4" s="118"/>
      <c r="C4" s="118"/>
      <c r="D4" s="118"/>
      <c r="E4" s="118"/>
      <c r="F4" s="17">
        <v>2019</v>
      </c>
      <c r="G4" s="17">
        <v>2020</v>
      </c>
      <c r="H4" s="17">
        <v>2021</v>
      </c>
      <c r="I4" s="17">
        <v>2021</v>
      </c>
      <c r="J4" s="42">
        <v>2022</v>
      </c>
      <c r="K4" s="75">
        <v>2023</v>
      </c>
      <c r="L4" s="75">
        <v>2024</v>
      </c>
    </row>
    <row r="5" spans="1:12" x14ac:dyDescent="0.25">
      <c r="A5" s="118" t="s">
        <v>5</v>
      </c>
      <c r="B5" s="118"/>
      <c r="C5" s="118"/>
      <c r="D5" s="118"/>
      <c r="E5" s="118"/>
      <c r="F5" s="17" t="s">
        <v>6</v>
      </c>
      <c r="G5" s="17" t="s">
        <v>6</v>
      </c>
      <c r="H5" s="17" t="s">
        <v>6</v>
      </c>
      <c r="I5" s="17" t="s">
        <v>6</v>
      </c>
      <c r="J5" s="42" t="s">
        <v>6</v>
      </c>
      <c r="K5" s="75" t="s">
        <v>6</v>
      </c>
      <c r="L5" s="75" t="s">
        <v>6</v>
      </c>
    </row>
    <row r="6" spans="1:12" x14ac:dyDescent="0.25">
      <c r="A6" s="142" t="s">
        <v>7</v>
      </c>
      <c r="B6" s="142"/>
      <c r="C6" s="142"/>
      <c r="D6" s="142"/>
      <c r="E6" s="142"/>
      <c r="F6" s="29">
        <v>321716.46000000002</v>
      </c>
      <c r="G6" s="29">
        <v>317185.99</v>
      </c>
      <c r="H6" s="41">
        <v>325000</v>
      </c>
      <c r="I6" s="27">
        <v>338548</v>
      </c>
      <c r="J6" s="43">
        <v>358000</v>
      </c>
      <c r="K6" s="27">
        <v>383000</v>
      </c>
      <c r="L6" s="27">
        <v>409000</v>
      </c>
    </row>
    <row r="7" spans="1:12" x14ac:dyDescent="0.25">
      <c r="A7" s="142" t="s">
        <v>8</v>
      </c>
      <c r="B7" s="142"/>
      <c r="C7" s="142"/>
      <c r="D7" s="142"/>
      <c r="E7" s="142"/>
      <c r="F7" s="29">
        <v>33388.11</v>
      </c>
      <c r="G7" s="29">
        <v>33280.71</v>
      </c>
      <c r="H7" s="41">
        <v>34100</v>
      </c>
      <c r="I7" s="27">
        <v>35167</v>
      </c>
      <c r="J7" s="43">
        <v>34070</v>
      </c>
      <c r="K7" s="27">
        <v>34070</v>
      </c>
      <c r="L7" s="27">
        <v>35070</v>
      </c>
    </row>
    <row r="8" spans="1:12" ht="15.75" thickBot="1" x14ac:dyDescent="0.3">
      <c r="A8" s="151" t="s">
        <v>69</v>
      </c>
      <c r="B8" s="150"/>
      <c r="C8" s="150"/>
      <c r="D8" s="150"/>
      <c r="E8" s="150"/>
      <c r="F8" s="30">
        <v>36325.43</v>
      </c>
      <c r="G8" s="30">
        <v>28087.39</v>
      </c>
      <c r="H8" s="76">
        <v>29345</v>
      </c>
      <c r="I8" s="34">
        <v>32470</v>
      </c>
      <c r="J8" s="44">
        <v>29450</v>
      </c>
      <c r="K8" s="34">
        <v>30150</v>
      </c>
      <c r="L8" s="34">
        <v>31890</v>
      </c>
    </row>
    <row r="9" spans="1:12" ht="15.75" thickBot="1" x14ac:dyDescent="0.3">
      <c r="A9" s="119" t="s">
        <v>9</v>
      </c>
      <c r="B9" s="140"/>
      <c r="C9" s="140"/>
      <c r="D9" s="140"/>
      <c r="E9" s="140"/>
      <c r="F9" s="31">
        <f t="shared" ref="F9" si="0">SUM(F6:F8)</f>
        <v>391430</v>
      </c>
      <c r="G9" s="31">
        <f>SUM(G6:G8)</f>
        <v>378554.09</v>
      </c>
      <c r="H9" s="77">
        <f t="shared" ref="H9" si="1">SUM(H6:H8)</f>
        <v>388445</v>
      </c>
      <c r="I9" s="35">
        <f>SUM(I6:I8)</f>
        <v>406185</v>
      </c>
      <c r="J9" s="47">
        <f t="shared" ref="J9:L9" si="2">SUM(J6:J8)</f>
        <v>421520</v>
      </c>
      <c r="K9" s="35">
        <f t="shared" si="2"/>
        <v>447220</v>
      </c>
      <c r="L9" s="51">
        <f t="shared" si="2"/>
        <v>475960</v>
      </c>
    </row>
    <row r="10" spans="1:12" x14ac:dyDescent="0.25">
      <c r="A10" s="141" t="s">
        <v>10</v>
      </c>
      <c r="B10" s="141"/>
      <c r="C10" s="141"/>
      <c r="D10" s="141"/>
      <c r="E10" s="141"/>
      <c r="F10" s="28">
        <v>0</v>
      </c>
      <c r="G10" s="28">
        <v>10135.790000000001</v>
      </c>
      <c r="H10" s="78">
        <v>3500</v>
      </c>
      <c r="I10" s="48">
        <v>0</v>
      </c>
      <c r="J10" s="45">
        <v>3500</v>
      </c>
      <c r="K10" s="48">
        <v>3500</v>
      </c>
      <c r="L10" s="48">
        <v>3500</v>
      </c>
    </row>
    <row r="11" spans="1:12" x14ac:dyDescent="0.25">
      <c r="A11" s="142" t="s">
        <v>11</v>
      </c>
      <c r="B11" s="142"/>
      <c r="C11" s="142"/>
      <c r="D11" s="142"/>
      <c r="E11" s="142"/>
      <c r="F11" s="29">
        <v>31146.49</v>
      </c>
      <c r="G11" s="29">
        <v>40769.89</v>
      </c>
      <c r="H11" s="41">
        <v>36500</v>
      </c>
      <c r="I11" s="27">
        <v>33000</v>
      </c>
      <c r="J11" s="43">
        <v>42000</v>
      </c>
      <c r="K11" s="9">
        <v>42500</v>
      </c>
      <c r="L11" s="9">
        <v>43000</v>
      </c>
    </row>
    <row r="12" spans="1:12" x14ac:dyDescent="0.25">
      <c r="A12" s="142" t="s">
        <v>12</v>
      </c>
      <c r="B12" s="142"/>
      <c r="C12" s="142"/>
      <c r="D12" s="142"/>
      <c r="E12" s="142"/>
      <c r="F12" s="29">
        <v>1788.5</v>
      </c>
      <c r="G12" s="29">
        <v>2093.5</v>
      </c>
      <c r="H12" s="41">
        <v>2500</v>
      </c>
      <c r="I12" s="27">
        <v>1650</v>
      </c>
      <c r="J12" s="43">
        <v>2500</v>
      </c>
      <c r="K12" s="27">
        <v>2800</v>
      </c>
      <c r="L12" s="27">
        <v>2800</v>
      </c>
    </row>
    <row r="13" spans="1:12" x14ac:dyDescent="0.25">
      <c r="A13" s="153" t="s">
        <v>75</v>
      </c>
      <c r="B13" s="142"/>
      <c r="C13" s="142"/>
      <c r="D13" s="142"/>
      <c r="E13" s="142"/>
      <c r="F13" s="29">
        <v>10</v>
      </c>
      <c r="G13" s="29">
        <v>10</v>
      </c>
      <c r="H13" s="41">
        <v>200</v>
      </c>
      <c r="I13" s="27">
        <v>0</v>
      </c>
      <c r="J13" s="43">
        <v>100</v>
      </c>
      <c r="K13" s="27">
        <v>100</v>
      </c>
      <c r="L13" s="27">
        <v>100</v>
      </c>
    </row>
    <row r="14" spans="1:12" x14ac:dyDescent="0.25">
      <c r="A14" s="142" t="s">
        <v>13</v>
      </c>
      <c r="B14" s="142"/>
      <c r="C14" s="142"/>
      <c r="D14" s="142"/>
      <c r="E14" s="142"/>
      <c r="F14" s="29">
        <v>1916.57</v>
      </c>
      <c r="G14" s="29">
        <v>1225.32</v>
      </c>
      <c r="H14" s="41">
        <v>2500</v>
      </c>
      <c r="I14" s="27">
        <v>12686</v>
      </c>
      <c r="J14" s="43">
        <v>1850</v>
      </c>
      <c r="K14" s="27">
        <v>2200</v>
      </c>
      <c r="L14" s="27">
        <v>2200</v>
      </c>
    </row>
    <row r="15" spans="1:12" x14ac:dyDescent="0.25">
      <c r="A15" s="152" t="s">
        <v>80</v>
      </c>
      <c r="B15" s="142"/>
      <c r="C15" s="142"/>
      <c r="D15" s="142"/>
      <c r="E15" s="142"/>
      <c r="F15" s="29">
        <v>705</v>
      </c>
      <c r="G15" s="29">
        <v>760</v>
      </c>
      <c r="H15" s="41">
        <v>900</v>
      </c>
      <c r="I15" s="27">
        <v>710</v>
      </c>
      <c r="J15" s="43">
        <v>800</v>
      </c>
      <c r="K15" s="9">
        <v>860</v>
      </c>
      <c r="L15" s="9">
        <v>860</v>
      </c>
    </row>
    <row r="16" spans="1:12" x14ac:dyDescent="0.25">
      <c r="A16" s="142" t="s">
        <v>14</v>
      </c>
      <c r="B16" s="142"/>
      <c r="C16" s="142"/>
      <c r="D16" s="142"/>
      <c r="E16" s="142"/>
      <c r="F16" s="29">
        <v>210.81</v>
      </c>
      <c r="G16" s="29">
        <v>48.83</v>
      </c>
      <c r="H16" s="41">
        <v>250</v>
      </c>
      <c r="I16" s="27">
        <v>0</v>
      </c>
      <c r="J16" s="43">
        <v>100</v>
      </c>
      <c r="K16" s="27">
        <v>150</v>
      </c>
      <c r="L16" s="27">
        <v>150</v>
      </c>
    </row>
    <row r="17" spans="1:13" ht="15.75" thickBot="1" x14ac:dyDescent="0.3">
      <c r="A17" s="149" t="s">
        <v>15</v>
      </c>
      <c r="B17" s="150"/>
      <c r="C17" s="150"/>
      <c r="D17" s="150"/>
      <c r="E17" s="150"/>
      <c r="F17" s="30">
        <v>4412.01</v>
      </c>
      <c r="G17" s="30">
        <v>1850.64</v>
      </c>
      <c r="H17" s="76">
        <v>3000</v>
      </c>
      <c r="I17" s="34">
        <v>1850</v>
      </c>
      <c r="J17" s="44">
        <v>2100</v>
      </c>
      <c r="K17" s="34">
        <v>2140</v>
      </c>
      <c r="L17" s="34">
        <v>2200</v>
      </c>
    </row>
    <row r="18" spans="1:13" ht="15.75" thickBot="1" x14ac:dyDescent="0.3">
      <c r="A18" s="119" t="s">
        <v>16</v>
      </c>
      <c r="B18" s="140"/>
      <c r="C18" s="140"/>
      <c r="D18" s="140"/>
      <c r="E18" s="140"/>
      <c r="F18" s="31">
        <f>SUM(F10:F17)</f>
        <v>40189.380000000005</v>
      </c>
      <c r="G18" s="31">
        <f>SUM(G10:G17)</f>
        <v>56893.97</v>
      </c>
      <c r="H18" s="77">
        <f t="shared" ref="H18" si="3">SUM(H10:H17)</f>
        <v>49350</v>
      </c>
      <c r="I18" s="35">
        <f>SUM(I10:I17)</f>
        <v>49896</v>
      </c>
      <c r="J18" s="47">
        <f t="shared" ref="J18:L18" si="4">SUM(J10:J17)</f>
        <v>52950</v>
      </c>
      <c r="K18" s="35">
        <f t="shared" si="4"/>
        <v>54250</v>
      </c>
      <c r="L18" s="51">
        <f t="shared" si="4"/>
        <v>54810</v>
      </c>
    </row>
    <row r="19" spans="1:13" x14ac:dyDescent="0.25">
      <c r="A19" s="141" t="s">
        <v>17</v>
      </c>
      <c r="B19" s="141"/>
      <c r="C19" s="141"/>
      <c r="D19" s="141"/>
      <c r="E19" s="141"/>
      <c r="F19" s="28">
        <v>15</v>
      </c>
      <c r="G19" s="28">
        <v>70</v>
      </c>
      <c r="H19" s="78">
        <v>0</v>
      </c>
      <c r="I19" s="38">
        <v>400</v>
      </c>
      <c r="J19" s="45">
        <v>0</v>
      </c>
      <c r="K19" s="38">
        <v>0</v>
      </c>
      <c r="L19" s="38">
        <v>0</v>
      </c>
    </row>
    <row r="20" spans="1:13" x14ac:dyDescent="0.25">
      <c r="A20" s="142" t="s">
        <v>18</v>
      </c>
      <c r="B20" s="142"/>
      <c r="C20" s="142"/>
      <c r="D20" s="142"/>
      <c r="E20" s="142"/>
      <c r="F20" s="29">
        <v>697430.84</v>
      </c>
      <c r="G20" s="29">
        <v>803146.37</v>
      </c>
      <c r="H20" s="41">
        <v>639830</v>
      </c>
      <c r="I20" s="27">
        <v>652340</v>
      </c>
      <c r="J20" s="43">
        <v>655830</v>
      </c>
      <c r="K20" s="9">
        <v>667830</v>
      </c>
      <c r="L20" s="9">
        <v>673230</v>
      </c>
    </row>
    <row r="21" spans="1:13" x14ac:dyDescent="0.25">
      <c r="A21" s="142" t="s">
        <v>19</v>
      </c>
      <c r="B21" s="142"/>
      <c r="C21" s="142"/>
      <c r="D21" s="142"/>
      <c r="E21" s="142"/>
      <c r="F21" s="9">
        <v>500894.53</v>
      </c>
      <c r="G21" s="9">
        <v>577489.5</v>
      </c>
      <c r="H21" s="79">
        <v>548000</v>
      </c>
      <c r="I21" s="27">
        <v>542260</v>
      </c>
      <c r="J21" s="67">
        <v>564000</v>
      </c>
      <c r="K21" s="66">
        <v>575000</v>
      </c>
      <c r="L21" s="66">
        <v>575000</v>
      </c>
    </row>
    <row r="22" spans="1:13" ht="15.75" thickBot="1" x14ac:dyDescent="0.3">
      <c r="A22" s="143" t="s">
        <v>20</v>
      </c>
      <c r="B22" s="144"/>
      <c r="C22" s="144"/>
      <c r="D22" s="144"/>
      <c r="E22" s="144"/>
      <c r="F22" s="68">
        <f t="shared" ref="F22" si="5">SUM(F19,F20)</f>
        <v>697445.84</v>
      </c>
      <c r="G22" s="68">
        <f>G19+G20</f>
        <v>803216.37</v>
      </c>
      <c r="H22" s="80">
        <v>639830</v>
      </c>
      <c r="I22" s="65">
        <f>SUM(I19+I20)</f>
        <v>652740</v>
      </c>
      <c r="J22" s="69">
        <v>655830</v>
      </c>
      <c r="K22" s="65">
        <v>667830</v>
      </c>
      <c r="L22" s="65">
        <v>673230</v>
      </c>
      <c r="M22" s="21"/>
    </row>
    <row r="23" spans="1:13" ht="19.5" thickBot="1" x14ac:dyDescent="0.35">
      <c r="A23" s="145" t="s">
        <v>21</v>
      </c>
      <c r="B23" s="146"/>
      <c r="C23" s="146"/>
      <c r="D23" s="146"/>
      <c r="E23" s="146"/>
      <c r="F23" s="31">
        <f>SUM(F9,F18,F22,)</f>
        <v>1129065.22</v>
      </c>
      <c r="G23" s="31">
        <f>G9+G18+G22</f>
        <v>1238664.4300000002</v>
      </c>
      <c r="H23" s="77">
        <f>SUM(H9+H18+H22)</f>
        <v>1077625</v>
      </c>
      <c r="I23" s="35">
        <f>I9+I18+I22</f>
        <v>1108821</v>
      </c>
      <c r="J23" s="47">
        <f>SUM(J9+J18+J22)</f>
        <v>1130300</v>
      </c>
      <c r="K23" s="35">
        <f>SUM(K9+K18+K22)</f>
        <v>1169300</v>
      </c>
      <c r="L23" s="51">
        <f>SUM(L9+L18+L22)</f>
        <v>1204000</v>
      </c>
    </row>
    <row r="24" spans="1:13" ht="19.5" thickBot="1" x14ac:dyDescent="0.35">
      <c r="A24" s="147" t="s">
        <v>22</v>
      </c>
      <c r="B24" s="147"/>
      <c r="C24" s="147"/>
      <c r="D24" s="147"/>
      <c r="E24" s="147"/>
      <c r="F24" s="73">
        <v>41747.19</v>
      </c>
      <c r="G24" s="73">
        <v>56789.21</v>
      </c>
      <c r="H24" s="73">
        <v>45000</v>
      </c>
      <c r="I24" s="72">
        <v>45000</v>
      </c>
      <c r="J24" s="74">
        <v>45000</v>
      </c>
      <c r="K24" s="72">
        <v>45000</v>
      </c>
      <c r="L24" s="72">
        <v>45000</v>
      </c>
    </row>
    <row r="25" spans="1:13" ht="19.5" thickBot="1" x14ac:dyDescent="0.35">
      <c r="A25" s="115" t="s">
        <v>23</v>
      </c>
      <c r="B25" s="116"/>
      <c r="C25" s="116"/>
      <c r="D25" s="116"/>
      <c r="E25" s="116"/>
      <c r="F25" s="33">
        <f t="shared" ref="F25" si="6">SUM(F23:F24)</f>
        <v>1170812.4099999999</v>
      </c>
      <c r="G25" s="33">
        <f>SUM(G23+G24)</f>
        <v>1295453.6400000001</v>
      </c>
      <c r="H25" s="33">
        <f>SUM(H23:H24)</f>
        <v>1122625</v>
      </c>
      <c r="I25" s="33">
        <f>SUM(I23:I24)</f>
        <v>1153821</v>
      </c>
      <c r="J25" s="23">
        <f>SUM(J23+J24)</f>
        <v>1175300</v>
      </c>
      <c r="K25" s="71">
        <f>SUM(K23:K24)</f>
        <v>1214300</v>
      </c>
      <c r="L25" s="52">
        <f>SUM(L23:L24)</f>
        <v>1249000</v>
      </c>
    </row>
    <row r="26" spans="1:13" s="16" customFormat="1" ht="18.75" x14ac:dyDescent="0.3">
      <c r="A26" s="13"/>
      <c r="B26" s="13"/>
      <c r="C26" s="13"/>
      <c r="D26" s="13"/>
      <c r="E26" s="13"/>
      <c r="F26" s="63"/>
      <c r="G26" s="63"/>
      <c r="H26" s="63"/>
      <c r="I26" s="63"/>
      <c r="J26" s="64"/>
      <c r="K26" s="14"/>
      <c r="L26" s="63"/>
    </row>
    <row r="27" spans="1:13" s="16" customFormat="1" ht="18.75" x14ac:dyDescent="0.3">
      <c r="A27" s="13"/>
      <c r="B27" s="13"/>
      <c r="C27" s="13"/>
      <c r="D27" s="13"/>
      <c r="E27" s="13"/>
      <c r="F27" s="63"/>
      <c r="G27" s="63"/>
      <c r="H27" s="63"/>
      <c r="I27" s="63"/>
      <c r="J27" s="64"/>
      <c r="K27" s="14"/>
      <c r="L27" s="63"/>
    </row>
    <row r="28" spans="1:13" s="16" customFormat="1" ht="18.75" x14ac:dyDescent="0.3">
      <c r="A28" s="13"/>
      <c r="B28" s="13"/>
      <c r="C28" s="13"/>
      <c r="D28" s="13"/>
      <c r="E28" s="13"/>
      <c r="F28" s="63"/>
      <c r="G28" s="63"/>
      <c r="H28" s="63"/>
      <c r="I28" s="63"/>
      <c r="J28" s="64"/>
      <c r="K28" s="14"/>
      <c r="L28" s="63"/>
    </row>
    <row r="29" spans="1:13" s="16" customFormat="1" ht="18.75" x14ac:dyDescent="0.3">
      <c r="A29" s="13"/>
      <c r="B29" s="13"/>
      <c r="C29" s="13"/>
      <c r="D29" s="13"/>
      <c r="E29" s="13"/>
      <c r="F29" s="63"/>
      <c r="G29" s="63"/>
      <c r="H29" s="63"/>
      <c r="I29" s="63"/>
      <c r="J29" s="64"/>
      <c r="K29" s="14"/>
      <c r="L29" s="63"/>
    </row>
    <row r="30" spans="1:13" s="16" customFormat="1" ht="18.75" x14ac:dyDescent="0.3">
      <c r="A30" s="13"/>
      <c r="B30" s="13"/>
      <c r="C30" s="13"/>
      <c r="D30" s="13"/>
      <c r="E30" s="13"/>
      <c r="F30" s="63"/>
      <c r="G30" s="63"/>
      <c r="H30" s="63"/>
      <c r="I30" s="63"/>
      <c r="J30" s="64"/>
      <c r="K30" s="14"/>
      <c r="L30" s="63"/>
    </row>
    <row r="31" spans="1:13" ht="18.75" x14ac:dyDescent="0.3">
      <c r="A31" s="13"/>
      <c r="B31" s="13"/>
      <c r="C31" s="13"/>
      <c r="D31" s="13"/>
      <c r="E31" s="13"/>
      <c r="F31" s="14"/>
      <c r="G31" s="14"/>
      <c r="H31" s="14"/>
      <c r="I31" s="14"/>
      <c r="J31" s="14"/>
      <c r="K31" s="14"/>
      <c r="L31" s="14"/>
    </row>
    <row r="32" spans="1:13" ht="18.75" x14ac:dyDescent="0.3">
      <c r="A32" s="4"/>
      <c r="B32" s="4"/>
      <c r="C32" s="4"/>
      <c r="D32" s="4"/>
      <c r="E32" s="4"/>
      <c r="F32" s="5"/>
      <c r="G32" s="5"/>
      <c r="H32" s="6"/>
      <c r="I32" s="6"/>
      <c r="J32" s="6"/>
      <c r="K32" s="6"/>
      <c r="L32" s="6"/>
    </row>
    <row r="33" spans="1:12" x14ac:dyDescent="0.25">
      <c r="A33" s="117" t="s">
        <v>24</v>
      </c>
      <c r="B33" s="118"/>
      <c r="C33" s="118"/>
      <c r="D33" s="118"/>
      <c r="E33" s="118"/>
      <c r="F33" s="133" t="s">
        <v>1</v>
      </c>
      <c r="G33" s="133"/>
      <c r="H33" s="75" t="s">
        <v>4</v>
      </c>
      <c r="I33" s="1" t="s">
        <v>3</v>
      </c>
      <c r="J33" s="42" t="s">
        <v>4</v>
      </c>
      <c r="K33" s="75" t="s">
        <v>4</v>
      </c>
      <c r="L33" s="75" t="s">
        <v>4</v>
      </c>
    </row>
    <row r="34" spans="1:12" x14ac:dyDescent="0.25">
      <c r="A34" s="118"/>
      <c r="B34" s="118"/>
      <c r="C34" s="118"/>
      <c r="D34" s="118"/>
      <c r="E34" s="118"/>
      <c r="F34" s="17">
        <v>2019</v>
      </c>
      <c r="G34" s="17">
        <v>2020</v>
      </c>
      <c r="H34" s="17">
        <v>2021</v>
      </c>
      <c r="I34" s="17">
        <v>2021</v>
      </c>
      <c r="J34" s="42">
        <v>2022</v>
      </c>
      <c r="K34" s="75">
        <v>2023</v>
      </c>
      <c r="L34" s="75">
        <v>2024</v>
      </c>
    </row>
    <row r="35" spans="1:12" ht="15.75" thickBot="1" x14ac:dyDescent="0.3">
      <c r="A35" s="105" t="s">
        <v>5</v>
      </c>
      <c r="B35" s="106"/>
      <c r="C35" s="106"/>
      <c r="D35" s="106"/>
      <c r="E35" s="107"/>
      <c r="F35" s="18" t="s">
        <v>6</v>
      </c>
      <c r="G35" s="18" t="s">
        <v>6</v>
      </c>
      <c r="H35" s="75" t="s">
        <v>6</v>
      </c>
      <c r="I35" s="75" t="s">
        <v>6</v>
      </c>
      <c r="J35" s="42" t="s">
        <v>6</v>
      </c>
      <c r="K35" s="18" t="s">
        <v>6</v>
      </c>
      <c r="L35" s="18" t="s">
        <v>6</v>
      </c>
    </row>
    <row r="36" spans="1:12" ht="16.5" thickTop="1" thickBot="1" x14ac:dyDescent="0.3">
      <c r="A36" s="131" t="s">
        <v>83</v>
      </c>
      <c r="B36" s="131"/>
      <c r="C36" s="131"/>
      <c r="D36" s="131"/>
      <c r="E36" s="132"/>
      <c r="F36" s="81">
        <v>0</v>
      </c>
      <c r="G36" s="81">
        <v>4000</v>
      </c>
      <c r="H36" s="82">
        <v>0</v>
      </c>
      <c r="I36" s="83">
        <v>0</v>
      </c>
      <c r="J36" s="84">
        <v>0</v>
      </c>
      <c r="K36" s="81">
        <v>0</v>
      </c>
      <c r="L36" s="81">
        <v>0</v>
      </c>
    </row>
    <row r="37" spans="1:12" ht="15.75" thickTop="1" x14ac:dyDescent="0.25">
      <c r="A37" s="108" t="s">
        <v>78</v>
      </c>
      <c r="B37" s="108"/>
      <c r="C37" s="108"/>
      <c r="D37" s="108"/>
      <c r="E37" s="109"/>
      <c r="F37" s="85">
        <v>37000</v>
      </c>
      <c r="G37" s="86">
        <v>0</v>
      </c>
      <c r="H37" s="85">
        <v>118400</v>
      </c>
      <c r="I37" s="86">
        <v>118399</v>
      </c>
      <c r="J37" s="44">
        <v>119000</v>
      </c>
      <c r="K37" s="32">
        <v>120000</v>
      </c>
      <c r="L37" s="32">
        <v>120000</v>
      </c>
    </row>
    <row r="38" spans="1:12" ht="15.75" thickBot="1" x14ac:dyDescent="0.3">
      <c r="A38" s="112" t="s">
        <v>25</v>
      </c>
      <c r="B38" s="113"/>
      <c r="C38" s="113"/>
      <c r="D38" s="113"/>
      <c r="E38" s="114"/>
      <c r="F38" s="32">
        <v>2533</v>
      </c>
      <c r="G38" s="32">
        <v>2979.2</v>
      </c>
      <c r="H38" s="32">
        <v>500</v>
      </c>
      <c r="I38" s="34">
        <v>4425</v>
      </c>
      <c r="J38" s="44">
        <v>1500</v>
      </c>
      <c r="K38" s="32">
        <v>1500</v>
      </c>
      <c r="L38" s="32">
        <v>1500</v>
      </c>
    </row>
    <row r="39" spans="1:12" ht="19.5" thickBot="1" x14ac:dyDescent="0.35">
      <c r="A39" s="115" t="s">
        <v>26</v>
      </c>
      <c r="B39" s="116"/>
      <c r="C39" s="116"/>
      <c r="D39" s="116"/>
      <c r="E39" s="116"/>
      <c r="F39" s="33">
        <f t="shared" ref="F39" si="7">SUM(F37:F38)</f>
        <v>39533</v>
      </c>
      <c r="G39" s="33">
        <f>SUM(G36:G38)</f>
        <v>6979.2</v>
      </c>
      <c r="H39" s="33">
        <f>SUM(H36:H38)</f>
        <v>118900</v>
      </c>
      <c r="I39" s="33">
        <f>SUM(I37:I38)</f>
        <v>122824</v>
      </c>
      <c r="J39" s="23">
        <f>SUM(J36:J38)</f>
        <v>120500</v>
      </c>
      <c r="K39" s="33">
        <f>SUM(K36:K38)</f>
        <v>121500</v>
      </c>
      <c r="L39" s="52">
        <f>SUM(L36:L38)</f>
        <v>121500</v>
      </c>
    </row>
    <row r="40" spans="1:12" ht="18.75" x14ac:dyDescent="0.3">
      <c r="A40" s="4"/>
      <c r="B40" s="4"/>
      <c r="C40" s="4"/>
      <c r="D40" s="4"/>
      <c r="E40" s="4"/>
      <c r="F40" s="7"/>
      <c r="G40" s="7"/>
      <c r="H40" s="19"/>
      <c r="I40" s="8"/>
      <c r="J40" s="26"/>
      <c r="K40" s="8"/>
      <c r="L40" s="8"/>
    </row>
    <row r="41" spans="1:12" x14ac:dyDescent="0.25">
      <c r="A41" s="117" t="s">
        <v>27</v>
      </c>
      <c r="B41" s="118"/>
      <c r="C41" s="118"/>
      <c r="D41" s="118"/>
      <c r="E41" s="118"/>
      <c r="F41" s="133" t="s">
        <v>1</v>
      </c>
      <c r="G41" s="133"/>
      <c r="H41" s="75" t="s">
        <v>4</v>
      </c>
      <c r="I41" s="1" t="s">
        <v>3</v>
      </c>
      <c r="J41" s="42" t="s">
        <v>4</v>
      </c>
      <c r="K41" s="75" t="s">
        <v>4</v>
      </c>
      <c r="L41" s="75" t="s">
        <v>4</v>
      </c>
    </row>
    <row r="42" spans="1:12" x14ac:dyDescent="0.25">
      <c r="A42" s="118"/>
      <c r="B42" s="118"/>
      <c r="C42" s="118"/>
      <c r="D42" s="118"/>
      <c r="E42" s="118"/>
      <c r="F42" s="17">
        <v>2019</v>
      </c>
      <c r="G42" s="17">
        <v>2020</v>
      </c>
      <c r="H42" s="17">
        <v>2021</v>
      </c>
      <c r="I42" s="17">
        <v>2021</v>
      </c>
      <c r="J42" s="42">
        <v>2022</v>
      </c>
      <c r="K42" s="75">
        <v>2023</v>
      </c>
      <c r="L42" s="75">
        <v>2024</v>
      </c>
    </row>
    <row r="43" spans="1:12" ht="15.75" thickBot="1" x14ac:dyDescent="0.3">
      <c r="A43" s="105" t="s">
        <v>5</v>
      </c>
      <c r="B43" s="106"/>
      <c r="C43" s="106"/>
      <c r="D43" s="106"/>
      <c r="E43" s="107"/>
      <c r="F43" s="20" t="s">
        <v>6</v>
      </c>
      <c r="G43" s="20" t="s">
        <v>6</v>
      </c>
      <c r="H43" s="20" t="s">
        <v>6</v>
      </c>
      <c r="I43" s="75" t="s">
        <v>6</v>
      </c>
      <c r="J43" s="42" t="s">
        <v>6</v>
      </c>
      <c r="K43" s="20" t="s">
        <v>6</v>
      </c>
      <c r="L43" s="20" t="s">
        <v>6</v>
      </c>
    </row>
    <row r="44" spans="1:12" ht="15.75" thickTop="1" x14ac:dyDescent="0.25">
      <c r="A44" s="134" t="s">
        <v>73</v>
      </c>
      <c r="B44" s="135"/>
      <c r="C44" s="135"/>
      <c r="D44" s="135"/>
      <c r="E44" s="136"/>
      <c r="F44" s="50">
        <v>530.04</v>
      </c>
      <c r="G44" s="50">
        <v>10590.2</v>
      </c>
      <c r="H44" s="41">
        <v>0</v>
      </c>
      <c r="I44" s="27">
        <v>17545</v>
      </c>
      <c r="J44" s="43">
        <v>0</v>
      </c>
      <c r="K44" s="38">
        <v>0</v>
      </c>
      <c r="L44" s="38">
        <v>0</v>
      </c>
    </row>
    <row r="45" spans="1:12" x14ac:dyDescent="0.25">
      <c r="A45" s="125" t="s">
        <v>72</v>
      </c>
      <c r="B45" s="126"/>
      <c r="C45" s="126"/>
      <c r="D45" s="126"/>
      <c r="E45" s="127"/>
      <c r="F45" s="9">
        <v>0</v>
      </c>
      <c r="G45" s="9">
        <v>12042.51</v>
      </c>
      <c r="H45" s="41">
        <v>14000</v>
      </c>
      <c r="I45" s="27">
        <v>2990</v>
      </c>
      <c r="J45" s="43">
        <v>16400</v>
      </c>
      <c r="K45" s="27">
        <v>16000</v>
      </c>
      <c r="L45" s="27">
        <v>16000</v>
      </c>
    </row>
    <row r="46" spans="1:12" x14ac:dyDescent="0.25">
      <c r="A46" s="125" t="s">
        <v>82</v>
      </c>
      <c r="B46" s="126"/>
      <c r="C46" s="126"/>
      <c r="D46" s="126"/>
      <c r="E46" s="127"/>
      <c r="F46" s="9">
        <v>0</v>
      </c>
      <c r="G46" s="9">
        <v>0</v>
      </c>
      <c r="H46" s="41">
        <v>2000</v>
      </c>
      <c r="I46" s="27">
        <v>0</v>
      </c>
      <c r="J46" s="43">
        <v>0</v>
      </c>
      <c r="K46" s="27">
        <v>0</v>
      </c>
      <c r="L46" s="27">
        <v>0</v>
      </c>
    </row>
    <row r="47" spans="1:12" x14ac:dyDescent="0.25">
      <c r="A47" s="125" t="s">
        <v>77</v>
      </c>
      <c r="B47" s="126"/>
      <c r="C47" s="126"/>
      <c r="D47" s="126"/>
      <c r="E47" s="127"/>
      <c r="F47" s="9">
        <v>0</v>
      </c>
      <c r="G47" s="9">
        <v>53372.29</v>
      </c>
      <c r="H47" s="41">
        <v>0</v>
      </c>
      <c r="I47" s="62">
        <v>107230</v>
      </c>
      <c r="J47" s="43">
        <v>0</v>
      </c>
      <c r="K47" s="27">
        <v>0</v>
      </c>
      <c r="L47" s="27">
        <v>0</v>
      </c>
    </row>
    <row r="48" spans="1:12" x14ac:dyDescent="0.25">
      <c r="A48" s="137" t="s">
        <v>28</v>
      </c>
      <c r="B48" s="138"/>
      <c r="C48" s="138"/>
      <c r="D48" s="138"/>
      <c r="E48" s="139"/>
      <c r="F48" s="9">
        <v>60298.28</v>
      </c>
      <c r="G48" s="9">
        <v>23036.15</v>
      </c>
      <c r="H48" s="41">
        <v>116000</v>
      </c>
      <c r="I48" s="27">
        <v>16055</v>
      </c>
      <c r="J48" s="43">
        <v>154040</v>
      </c>
      <c r="K48" s="27">
        <v>0</v>
      </c>
      <c r="L48" s="27">
        <v>0</v>
      </c>
    </row>
    <row r="49" spans="1:12" ht="15.75" thickBot="1" x14ac:dyDescent="0.3">
      <c r="A49" s="123" t="s">
        <v>68</v>
      </c>
      <c r="B49" s="123"/>
      <c r="C49" s="123"/>
      <c r="D49" s="123"/>
      <c r="E49" s="124"/>
      <c r="F49" s="9">
        <v>0</v>
      </c>
      <c r="G49" s="9">
        <v>17501</v>
      </c>
      <c r="H49" s="76">
        <v>0</v>
      </c>
      <c r="I49" s="34">
        <v>0</v>
      </c>
      <c r="J49" s="44">
        <v>0</v>
      </c>
      <c r="K49" s="34">
        <v>0</v>
      </c>
      <c r="L49" s="34">
        <v>0</v>
      </c>
    </row>
    <row r="50" spans="1:12" ht="15.75" thickBot="1" x14ac:dyDescent="0.3">
      <c r="A50" s="119" t="s">
        <v>74</v>
      </c>
      <c r="B50" s="120"/>
      <c r="C50" s="120"/>
      <c r="D50" s="120"/>
      <c r="E50" s="121"/>
      <c r="F50" s="49">
        <f>SUM(F44:F49)</f>
        <v>60828.32</v>
      </c>
      <c r="G50" s="49">
        <f>SUM(G44:G49)</f>
        <v>116542.15</v>
      </c>
      <c r="H50" s="77">
        <f>SUM(H44:H49)</f>
        <v>132000</v>
      </c>
      <c r="I50" s="35">
        <f>SUM(I44:I49)</f>
        <v>143820</v>
      </c>
      <c r="J50" s="47">
        <v>0</v>
      </c>
      <c r="K50" s="35">
        <v>0</v>
      </c>
      <c r="L50" s="51">
        <v>0</v>
      </c>
    </row>
    <row r="51" spans="1:12" s="61" customFormat="1" ht="15.75" thickBot="1" x14ac:dyDescent="0.3">
      <c r="A51" s="128" t="s">
        <v>81</v>
      </c>
      <c r="B51" s="129"/>
      <c r="C51" s="129"/>
      <c r="D51" s="129"/>
      <c r="E51" s="130"/>
      <c r="F51" s="98">
        <v>0</v>
      </c>
      <c r="G51" s="98">
        <v>0</v>
      </c>
      <c r="H51" s="87">
        <v>0</v>
      </c>
      <c r="I51" s="99">
        <v>0</v>
      </c>
      <c r="J51" s="60">
        <v>0</v>
      </c>
      <c r="K51" s="99">
        <v>0</v>
      </c>
      <c r="L51" s="100">
        <v>0</v>
      </c>
    </row>
    <row r="52" spans="1:12" ht="19.5" thickBot="1" x14ac:dyDescent="0.35">
      <c r="A52" s="115" t="s">
        <v>29</v>
      </c>
      <c r="B52" s="116"/>
      <c r="C52" s="116"/>
      <c r="D52" s="116"/>
      <c r="E52" s="122"/>
      <c r="F52" s="33">
        <f t="shared" ref="F52" si="8">SUM(F50)</f>
        <v>60828.32</v>
      </c>
      <c r="G52" s="33">
        <f>SUM(G50)</f>
        <v>116542.15</v>
      </c>
      <c r="H52" s="96">
        <v>132000</v>
      </c>
      <c r="I52" s="33">
        <f>SUM(I50:I51)</f>
        <v>143820</v>
      </c>
      <c r="J52" s="23">
        <f>SUM(J44:J51)</f>
        <v>170440</v>
      </c>
      <c r="K52" s="33">
        <f>SUM(K44:K51)</f>
        <v>16000</v>
      </c>
      <c r="L52" s="52">
        <f>SUM(L44:L51)</f>
        <v>16000</v>
      </c>
    </row>
    <row r="53" spans="1:12" ht="21.75" thickBot="1" x14ac:dyDescent="0.4">
      <c r="A53" s="110" t="s">
        <v>30</v>
      </c>
      <c r="B53" s="111"/>
      <c r="C53" s="111"/>
      <c r="D53" s="111"/>
      <c r="E53" s="111"/>
      <c r="F53" s="36">
        <f t="shared" ref="F53" si="9">SUM(F25+F39+F52)</f>
        <v>1271173.73</v>
      </c>
      <c r="G53" s="36">
        <f>SUM(G25+G39+G52)</f>
        <v>1418974.99</v>
      </c>
      <c r="H53" s="36">
        <f>SUM(H25+H39+H52)</f>
        <v>1373525</v>
      </c>
      <c r="I53" s="36">
        <f>I25+I39+I52</f>
        <v>1420465</v>
      </c>
      <c r="J53" s="25">
        <f>SUM(J25+J39+J52)</f>
        <v>1466240</v>
      </c>
      <c r="K53" s="36">
        <f>SUM(K25+K39+K52)</f>
        <v>1351800</v>
      </c>
      <c r="L53" s="59">
        <f>SUM(L25+L39+L52)</f>
        <v>1386500</v>
      </c>
    </row>
    <row r="54" spans="1:12" x14ac:dyDescent="0.25">
      <c r="H54" s="21"/>
      <c r="I54" s="21"/>
      <c r="J54" s="21"/>
    </row>
    <row r="55" spans="1:12" x14ac:dyDescent="0.25">
      <c r="H55" s="21"/>
      <c r="I55" s="21"/>
      <c r="J55" s="21"/>
    </row>
    <row r="56" spans="1:12" x14ac:dyDescent="0.25">
      <c r="H56" s="21"/>
      <c r="I56" s="21"/>
      <c r="J56" s="21"/>
    </row>
    <row r="57" spans="1:12" x14ac:dyDescent="0.25">
      <c r="H57" s="21"/>
      <c r="I57" s="21"/>
      <c r="J57" s="21"/>
    </row>
  </sheetData>
  <mergeCells count="44">
    <mergeCell ref="A1:L2"/>
    <mergeCell ref="A17:E17"/>
    <mergeCell ref="A8:E8"/>
    <mergeCell ref="A9:E9"/>
    <mergeCell ref="A10:E10"/>
    <mergeCell ref="A11:E11"/>
    <mergeCell ref="A12:E12"/>
    <mergeCell ref="A14:E14"/>
    <mergeCell ref="A15:E15"/>
    <mergeCell ref="A16:E16"/>
    <mergeCell ref="A13:E13"/>
    <mergeCell ref="A7:E7"/>
    <mergeCell ref="A3:E4"/>
    <mergeCell ref="F3:G3"/>
    <mergeCell ref="A5:E5"/>
    <mergeCell ref="A6:E6"/>
    <mergeCell ref="A18:E18"/>
    <mergeCell ref="A19:E19"/>
    <mergeCell ref="A20:E20"/>
    <mergeCell ref="A21:E21"/>
    <mergeCell ref="F33:G33"/>
    <mergeCell ref="A22:E22"/>
    <mergeCell ref="A23:E23"/>
    <mergeCell ref="A24:E24"/>
    <mergeCell ref="A25:E25"/>
    <mergeCell ref="A33:E34"/>
    <mergeCell ref="F41:G41"/>
    <mergeCell ref="A43:E43"/>
    <mergeCell ref="A44:E44"/>
    <mergeCell ref="A45:E45"/>
    <mergeCell ref="A48:E48"/>
    <mergeCell ref="A46:E46"/>
    <mergeCell ref="A35:E35"/>
    <mergeCell ref="A37:E37"/>
    <mergeCell ref="A53:E53"/>
    <mergeCell ref="A38:E38"/>
    <mergeCell ref="A39:E39"/>
    <mergeCell ref="A41:E42"/>
    <mergeCell ref="A50:E50"/>
    <mergeCell ref="A52:E52"/>
    <mergeCell ref="A49:E49"/>
    <mergeCell ref="A47:E47"/>
    <mergeCell ref="A51:E51"/>
    <mergeCell ref="A36:E36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topLeftCell="A40" workbookViewId="0">
      <selection sqref="A1:L2"/>
    </sheetView>
  </sheetViews>
  <sheetFormatPr defaultRowHeight="15" x14ac:dyDescent="0.25"/>
  <cols>
    <col min="5" max="5" width="5.42578125" customWidth="1"/>
    <col min="6" max="6" width="12.7109375" customWidth="1"/>
    <col min="7" max="7" width="11.7109375" customWidth="1"/>
    <col min="8" max="8" width="12.7109375" customWidth="1"/>
    <col min="9" max="9" width="13.42578125" customWidth="1"/>
    <col min="10" max="10" width="11.85546875" customWidth="1"/>
    <col min="11" max="11" width="13" customWidth="1"/>
    <col min="12" max="12" width="12.85546875" customWidth="1"/>
  </cols>
  <sheetData>
    <row r="1" spans="1:12" ht="14.45" customHeight="1" x14ac:dyDescent="0.25">
      <c r="A1" s="148" t="s">
        <v>85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</row>
    <row r="2" spans="1:12" ht="14.45" customHeight="1" x14ac:dyDescent="0.25">
      <c r="A2" s="148"/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</row>
    <row r="3" spans="1:12" ht="14.45" customHeight="1" x14ac:dyDescent="0.25">
      <c r="A3" s="160" t="s">
        <v>31</v>
      </c>
      <c r="B3" s="161"/>
      <c r="C3" s="161"/>
      <c r="D3" s="161"/>
      <c r="E3" s="162"/>
      <c r="F3" s="158" t="s">
        <v>1</v>
      </c>
      <c r="G3" s="159"/>
      <c r="H3" s="75" t="s">
        <v>2</v>
      </c>
      <c r="I3" s="3" t="s">
        <v>3</v>
      </c>
      <c r="J3" s="42" t="s">
        <v>4</v>
      </c>
      <c r="K3" s="2" t="s">
        <v>4</v>
      </c>
      <c r="L3" s="75" t="s">
        <v>4</v>
      </c>
    </row>
    <row r="4" spans="1:12" ht="15.75" thickBot="1" x14ac:dyDescent="0.3">
      <c r="A4" s="163"/>
      <c r="B4" s="164"/>
      <c r="C4" s="164"/>
      <c r="D4" s="164"/>
      <c r="E4" s="165"/>
      <c r="F4" s="17">
        <v>2019</v>
      </c>
      <c r="G4" s="17">
        <v>2020</v>
      </c>
      <c r="H4" s="17">
        <v>2021</v>
      </c>
      <c r="I4" s="17">
        <v>2021</v>
      </c>
      <c r="J4" s="42">
        <v>2022</v>
      </c>
      <c r="K4" s="75">
        <v>2023</v>
      </c>
      <c r="L4" s="75">
        <v>2024</v>
      </c>
    </row>
    <row r="5" spans="1:12" ht="15.75" thickTop="1" x14ac:dyDescent="0.25">
      <c r="A5" s="155" t="s">
        <v>5</v>
      </c>
      <c r="B5" s="156"/>
      <c r="C5" s="156"/>
      <c r="D5" s="156"/>
      <c r="E5" s="157"/>
      <c r="F5" s="75" t="s">
        <v>6</v>
      </c>
      <c r="G5" s="75" t="s">
        <v>6</v>
      </c>
      <c r="H5" s="17" t="s">
        <v>6</v>
      </c>
      <c r="I5" s="75" t="s">
        <v>6</v>
      </c>
      <c r="J5" s="42" t="s">
        <v>6</v>
      </c>
      <c r="K5" s="75" t="s">
        <v>6</v>
      </c>
      <c r="L5" s="75" t="s">
        <v>6</v>
      </c>
    </row>
    <row r="6" spans="1:12" x14ac:dyDescent="0.25">
      <c r="A6" s="172" t="s">
        <v>32</v>
      </c>
      <c r="B6" s="173"/>
      <c r="C6" s="173"/>
      <c r="D6" s="173"/>
      <c r="E6" s="174"/>
      <c r="F6" s="9">
        <v>81877.55</v>
      </c>
      <c r="G6" s="9">
        <v>92068.6</v>
      </c>
      <c r="H6" s="41">
        <v>96230</v>
      </c>
      <c r="I6" s="9">
        <v>85642</v>
      </c>
      <c r="J6" s="43">
        <v>96030</v>
      </c>
      <c r="K6" s="9">
        <v>98630</v>
      </c>
      <c r="L6" s="9">
        <v>101130</v>
      </c>
    </row>
    <row r="7" spans="1:12" x14ac:dyDescent="0.25">
      <c r="A7" s="10" t="s">
        <v>33</v>
      </c>
      <c r="B7" s="11"/>
      <c r="C7" s="11"/>
      <c r="D7" s="11"/>
      <c r="E7" s="12"/>
      <c r="F7" s="9">
        <v>1625.52</v>
      </c>
      <c r="G7" s="9">
        <v>3417.01</v>
      </c>
      <c r="H7" s="41">
        <v>4000</v>
      </c>
      <c r="I7" s="9">
        <v>3500</v>
      </c>
      <c r="J7" s="43">
        <v>4350</v>
      </c>
      <c r="K7" s="9">
        <v>4750</v>
      </c>
      <c r="L7" s="9">
        <v>4850</v>
      </c>
    </row>
    <row r="8" spans="1:12" x14ac:dyDescent="0.25">
      <c r="A8" s="175" t="s">
        <v>34</v>
      </c>
      <c r="B8" s="176"/>
      <c r="C8" s="176"/>
      <c r="D8" s="176"/>
      <c r="E8" s="177"/>
      <c r="F8" s="9">
        <v>4003.27</v>
      </c>
      <c r="G8" s="9">
        <v>4914.6499999999996</v>
      </c>
      <c r="H8" s="41">
        <v>5080</v>
      </c>
      <c r="I8" s="9">
        <v>5700</v>
      </c>
      <c r="J8" s="43">
        <v>5750</v>
      </c>
      <c r="K8" s="9">
        <v>6020</v>
      </c>
      <c r="L8" s="9">
        <v>6370</v>
      </c>
    </row>
    <row r="9" spans="1:12" x14ac:dyDescent="0.25">
      <c r="A9" s="175" t="s">
        <v>35</v>
      </c>
      <c r="B9" s="176"/>
      <c r="C9" s="176"/>
      <c r="D9" s="176"/>
      <c r="E9" s="177"/>
      <c r="F9" s="9">
        <v>3185.57</v>
      </c>
      <c r="G9" s="9">
        <v>1954.35</v>
      </c>
      <c r="H9" s="41">
        <v>3615</v>
      </c>
      <c r="I9" s="9">
        <v>2334</v>
      </c>
      <c r="J9" s="43">
        <v>4700</v>
      </c>
      <c r="K9" s="9">
        <v>4880</v>
      </c>
      <c r="L9" s="9">
        <v>5030</v>
      </c>
    </row>
    <row r="10" spans="1:12" x14ac:dyDescent="0.25">
      <c r="A10" s="175" t="s">
        <v>36</v>
      </c>
      <c r="B10" s="176"/>
      <c r="C10" s="176"/>
      <c r="D10" s="176"/>
      <c r="E10" s="177"/>
      <c r="F10" s="9">
        <v>21301.17</v>
      </c>
      <c r="G10" s="9">
        <v>24705.46</v>
      </c>
      <c r="H10" s="41">
        <v>24429</v>
      </c>
      <c r="I10" s="9">
        <v>26000</v>
      </c>
      <c r="J10" s="43">
        <v>26705</v>
      </c>
      <c r="K10" s="9">
        <v>29874</v>
      </c>
      <c r="L10" s="9">
        <v>33239</v>
      </c>
    </row>
    <row r="11" spans="1:12" ht="14.45" customHeight="1" x14ac:dyDescent="0.25">
      <c r="A11" s="175" t="s">
        <v>37</v>
      </c>
      <c r="B11" s="176"/>
      <c r="C11" s="176"/>
      <c r="D11" s="176"/>
      <c r="E11" s="177"/>
      <c r="F11" s="9">
        <v>348.6</v>
      </c>
      <c r="G11" s="9">
        <v>478.08</v>
      </c>
      <c r="H11" s="41">
        <v>570</v>
      </c>
      <c r="I11" s="9">
        <v>468</v>
      </c>
      <c r="J11" s="43">
        <v>610</v>
      </c>
      <c r="K11" s="9">
        <v>630</v>
      </c>
      <c r="L11" s="9">
        <v>630</v>
      </c>
    </row>
    <row r="12" spans="1:12" x14ac:dyDescent="0.25">
      <c r="A12" s="175" t="s">
        <v>38</v>
      </c>
      <c r="B12" s="176"/>
      <c r="C12" s="176"/>
      <c r="D12" s="176"/>
      <c r="E12" s="177"/>
      <c r="F12" s="9">
        <v>467.68</v>
      </c>
      <c r="G12" s="9">
        <v>231.44</v>
      </c>
      <c r="H12" s="41">
        <v>480</v>
      </c>
      <c r="I12" s="9">
        <v>0</v>
      </c>
      <c r="J12" s="43">
        <v>600</v>
      </c>
      <c r="K12" s="9">
        <v>680</v>
      </c>
      <c r="L12" s="9">
        <v>800</v>
      </c>
    </row>
    <row r="13" spans="1:12" x14ac:dyDescent="0.25">
      <c r="A13" s="175" t="s">
        <v>39</v>
      </c>
      <c r="B13" s="176"/>
      <c r="C13" s="176"/>
      <c r="D13" s="176"/>
      <c r="E13" s="177"/>
      <c r="F13" s="9">
        <v>12890.31</v>
      </c>
      <c r="G13" s="9">
        <v>15138.01</v>
      </c>
      <c r="H13" s="41">
        <v>16150</v>
      </c>
      <c r="I13" s="9">
        <v>16680</v>
      </c>
      <c r="J13" s="43">
        <v>20200</v>
      </c>
      <c r="K13" s="9">
        <v>24280</v>
      </c>
      <c r="L13" s="40">
        <v>27550</v>
      </c>
    </row>
    <row r="14" spans="1:12" x14ac:dyDescent="0.25">
      <c r="A14" s="175" t="s">
        <v>40</v>
      </c>
      <c r="B14" s="176"/>
      <c r="C14" s="176"/>
      <c r="D14" s="176"/>
      <c r="E14" s="177"/>
      <c r="F14" s="9">
        <v>25859.34</v>
      </c>
      <c r="G14" s="9">
        <v>23981.19</v>
      </c>
      <c r="H14" s="41">
        <v>39030</v>
      </c>
      <c r="I14" s="9">
        <v>31500</v>
      </c>
      <c r="J14" s="43">
        <v>42750</v>
      </c>
      <c r="K14" s="41">
        <v>47306</v>
      </c>
      <c r="L14" s="40">
        <v>52510</v>
      </c>
    </row>
    <row r="15" spans="1:12" x14ac:dyDescent="0.25">
      <c r="A15" s="172" t="s">
        <v>41</v>
      </c>
      <c r="B15" s="173"/>
      <c r="C15" s="173"/>
      <c r="D15" s="173"/>
      <c r="E15" s="174"/>
      <c r="F15" s="9">
        <v>4809.2</v>
      </c>
      <c r="G15" s="9">
        <v>5031.6499999999996</v>
      </c>
      <c r="H15" s="41">
        <v>13981</v>
      </c>
      <c r="I15" s="9">
        <v>5650</v>
      </c>
      <c r="J15" s="43">
        <v>13870</v>
      </c>
      <c r="K15" s="9">
        <v>14420</v>
      </c>
      <c r="L15" s="9">
        <v>15450</v>
      </c>
    </row>
    <row r="16" spans="1:12" x14ac:dyDescent="0.25">
      <c r="A16" s="175" t="s">
        <v>42</v>
      </c>
      <c r="B16" s="176"/>
      <c r="C16" s="176"/>
      <c r="D16" s="176"/>
      <c r="E16" s="177"/>
      <c r="F16" s="9">
        <v>6375.58</v>
      </c>
      <c r="G16" s="9">
        <v>16332.93</v>
      </c>
      <c r="H16" s="41">
        <v>21000</v>
      </c>
      <c r="I16" s="9">
        <v>23700</v>
      </c>
      <c r="J16" s="43">
        <v>25378</v>
      </c>
      <c r="K16" s="9">
        <v>27370</v>
      </c>
      <c r="L16" s="40">
        <v>30470</v>
      </c>
    </row>
    <row r="17" spans="1:13" x14ac:dyDescent="0.25">
      <c r="A17" s="175" t="s">
        <v>43</v>
      </c>
      <c r="B17" s="176"/>
      <c r="C17" s="176"/>
      <c r="D17" s="176"/>
      <c r="E17" s="177"/>
      <c r="F17" s="9">
        <v>0</v>
      </c>
      <c r="G17" s="9">
        <v>0</v>
      </c>
      <c r="H17" s="41">
        <v>1200</v>
      </c>
      <c r="I17" s="9">
        <v>0</v>
      </c>
      <c r="J17" s="43">
        <v>1600</v>
      </c>
      <c r="K17" s="9">
        <v>1650</v>
      </c>
      <c r="L17" s="9">
        <v>1850</v>
      </c>
    </row>
    <row r="18" spans="1:13" x14ac:dyDescent="0.25">
      <c r="A18" s="175" t="s">
        <v>44</v>
      </c>
      <c r="B18" s="176"/>
      <c r="C18" s="176"/>
      <c r="D18" s="176"/>
      <c r="E18" s="177"/>
      <c r="F18" s="9">
        <v>53276.54</v>
      </c>
      <c r="G18" s="9">
        <v>77934.16</v>
      </c>
      <c r="H18" s="41">
        <v>86631</v>
      </c>
      <c r="I18" s="9">
        <v>88660</v>
      </c>
      <c r="J18" s="43">
        <v>105905</v>
      </c>
      <c r="K18" s="9">
        <v>101710</v>
      </c>
      <c r="L18" s="9">
        <v>106646</v>
      </c>
    </row>
    <row r="19" spans="1:13" x14ac:dyDescent="0.25">
      <c r="A19" s="175" t="s">
        <v>45</v>
      </c>
      <c r="B19" s="176"/>
      <c r="C19" s="176"/>
      <c r="D19" s="176"/>
      <c r="E19" s="177"/>
      <c r="F19" s="9">
        <v>2314.1999999999998</v>
      </c>
      <c r="G19" s="9">
        <v>2644.8</v>
      </c>
      <c r="H19" s="41">
        <v>2700</v>
      </c>
      <c r="I19" s="9">
        <v>3218</v>
      </c>
      <c r="J19" s="43">
        <v>3300</v>
      </c>
      <c r="K19" s="9">
        <v>3500</v>
      </c>
      <c r="L19" s="9">
        <v>3700</v>
      </c>
    </row>
    <row r="20" spans="1:13" x14ac:dyDescent="0.25">
      <c r="A20" s="175" t="s">
        <v>46</v>
      </c>
      <c r="B20" s="176"/>
      <c r="C20" s="176"/>
      <c r="D20" s="176"/>
      <c r="E20" s="177"/>
      <c r="F20" s="9">
        <v>8121.16</v>
      </c>
      <c r="G20" s="9">
        <v>6365.52</v>
      </c>
      <c r="H20" s="41">
        <v>9400</v>
      </c>
      <c r="I20" s="9">
        <v>6570</v>
      </c>
      <c r="J20" s="43">
        <v>9000</v>
      </c>
      <c r="K20" s="9">
        <v>9400</v>
      </c>
      <c r="L20" s="9">
        <v>9500</v>
      </c>
    </row>
    <row r="21" spans="1:13" x14ac:dyDescent="0.25">
      <c r="A21" s="175" t="s">
        <v>47</v>
      </c>
      <c r="B21" s="176"/>
      <c r="C21" s="176"/>
      <c r="D21" s="176"/>
      <c r="E21" s="177"/>
      <c r="F21" s="9">
        <v>2000</v>
      </c>
      <c r="G21" s="9">
        <v>0</v>
      </c>
      <c r="H21" s="41">
        <v>0</v>
      </c>
      <c r="I21" s="9">
        <v>17000</v>
      </c>
      <c r="J21" s="43">
        <v>0</v>
      </c>
      <c r="K21" s="9">
        <v>0</v>
      </c>
      <c r="L21" s="9">
        <v>0</v>
      </c>
    </row>
    <row r="22" spans="1:13" ht="15.75" thickBot="1" x14ac:dyDescent="0.3">
      <c r="A22" s="188" t="s">
        <v>48</v>
      </c>
      <c r="B22" s="189"/>
      <c r="C22" s="189"/>
      <c r="D22" s="189"/>
      <c r="E22" s="190"/>
      <c r="F22" s="32">
        <v>3639.03</v>
      </c>
      <c r="G22" s="32">
        <v>3465.82</v>
      </c>
      <c r="H22" s="76">
        <v>4500</v>
      </c>
      <c r="I22" s="32">
        <v>3058</v>
      </c>
      <c r="J22" s="44">
        <v>4500</v>
      </c>
      <c r="K22" s="32">
        <v>4700</v>
      </c>
      <c r="L22" s="32">
        <v>4900</v>
      </c>
    </row>
    <row r="23" spans="1:13" ht="19.5" thickBot="1" x14ac:dyDescent="0.35">
      <c r="A23" s="191" t="s">
        <v>49</v>
      </c>
      <c r="B23" s="192"/>
      <c r="C23" s="192"/>
      <c r="D23" s="192"/>
      <c r="E23" s="193"/>
      <c r="F23" s="37">
        <f t="shared" ref="F23:L23" si="0">SUM(F6:F22)</f>
        <v>232094.72000000003</v>
      </c>
      <c r="G23" s="37">
        <f t="shared" si="0"/>
        <v>278663.67000000004</v>
      </c>
      <c r="H23" s="88">
        <f t="shared" si="0"/>
        <v>328996</v>
      </c>
      <c r="I23" s="37">
        <f t="shared" si="0"/>
        <v>319680</v>
      </c>
      <c r="J23" s="89">
        <f t="shared" si="0"/>
        <v>365248</v>
      </c>
      <c r="K23" s="37">
        <f t="shared" si="0"/>
        <v>379800</v>
      </c>
      <c r="L23" s="53">
        <f t="shared" si="0"/>
        <v>404625</v>
      </c>
    </row>
    <row r="24" spans="1:13" ht="19.5" thickBot="1" x14ac:dyDescent="0.35">
      <c r="A24" s="191" t="s">
        <v>50</v>
      </c>
      <c r="B24" s="192"/>
      <c r="C24" s="192"/>
      <c r="D24" s="192"/>
      <c r="E24" s="193"/>
      <c r="F24" s="37">
        <f>SUM(F25:F28)</f>
        <v>736412.72</v>
      </c>
      <c r="G24" s="90">
        <f>G25+G26+G27+G28</f>
        <v>783402.49</v>
      </c>
      <c r="H24" s="88">
        <f>SUM(H25+H26+H27)</f>
        <v>792129</v>
      </c>
      <c r="I24" s="37">
        <f>I25+I26+I27+I28</f>
        <v>792129</v>
      </c>
      <c r="J24" s="89">
        <f>J25+J26+J27+J28</f>
        <v>808152</v>
      </c>
      <c r="K24" s="37">
        <f>K25+K26+K27+K28</f>
        <v>832000</v>
      </c>
      <c r="L24" s="53">
        <f>L25+L26+L27+L28</f>
        <v>837000</v>
      </c>
    </row>
    <row r="25" spans="1:13" x14ac:dyDescent="0.25">
      <c r="A25" s="169" t="s">
        <v>51</v>
      </c>
      <c r="B25" s="170"/>
      <c r="C25" s="170"/>
      <c r="D25" s="170"/>
      <c r="E25" s="171"/>
      <c r="F25" s="48">
        <v>211414.83</v>
      </c>
      <c r="G25" s="48">
        <v>185871.59</v>
      </c>
      <c r="H25" s="78">
        <v>199129</v>
      </c>
      <c r="I25" s="48">
        <v>199129</v>
      </c>
      <c r="J25" s="91">
        <v>199152</v>
      </c>
      <c r="K25" s="92">
        <v>212000</v>
      </c>
      <c r="L25" s="92">
        <v>212000</v>
      </c>
    </row>
    <row r="26" spans="1:13" x14ac:dyDescent="0.25">
      <c r="A26" s="154" t="s">
        <v>52</v>
      </c>
      <c r="B26" s="123"/>
      <c r="C26" s="123"/>
      <c r="D26" s="123"/>
      <c r="E26" s="124"/>
      <c r="F26" s="9">
        <v>484719.98</v>
      </c>
      <c r="G26" s="7">
        <v>569053.57999999996</v>
      </c>
      <c r="H26" s="41">
        <v>548000</v>
      </c>
      <c r="I26" s="9">
        <v>548000</v>
      </c>
      <c r="J26" s="91">
        <v>530000</v>
      </c>
      <c r="K26" s="93">
        <v>540000</v>
      </c>
      <c r="L26" s="93">
        <v>545000</v>
      </c>
    </row>
    <row r="27" spans="1:13" x14ac:dyDescent="0.25">
      <c r="A27" s="154" t="s">
        <v>79</v>
      </c>
      <c r="B27" s="123"/>
      <c r="C27" s="123"/>
      <c r="D27" s="123"/>
      <c r="E27" s="124"/>
      <c r="F27" s="9">
        <v>39747.870000000003</v>
      </c>
      <c r="G27" s="9">
        <v>27375.52</v>
      </c>
      <c r="H27" s="41">
        <v>45000</v>
      </c>
      <c r="I27" s="9">
        <v>45000</v>
      </c>
      <c r="J27" s="91">
        <v>34000</v>
      </c>
      <c r="K27" s="93">
        <v>35000</v>
      </c>
      <c r="L27" s="93">
        <v>35000</v>
      </c>
    </row>
    <row r="28" spans="1:13" ht="15.75" thickBot="1" x14ac:dyDescent="0.3">
      <c r="A28" s="166" t="s">
        <v>53</v>
      </c>
      <c r="B28" s="167"/>
      <c r="C28" s="167"/>
      <c r="D28" s="167"/>
      <c r="E28" s="168"/>
      <c r="F28" s="32">
        <v>530.04</v>
      </c>
      <c r="G28" s="32">
        <v>1101.8</v>
      </c>
      <c r="H28" s="76">
        <v>0</v>
      </c>
      <c r="I28" s="32">
        <v>0</v>
      </c>
      <c r="J28" s="94">
        <v>45000</v>
      </c>
      <c r="K28" s="95">
        <v>45000</v>
      </c>
      <c r="L28" s="95">
        <v>45000</v>
      </c>
    </row>
    <row r="29" spans="1:13" ht="19.5" thickBot="1" x14ac:dyDescent="0.35">
      <c r="A29" s="122" t="s">
        <v>54</v>
      </c>
      <c r="B29" s="179"/>
      <c r="C29" s="179"/>
      <c r="D29" s="179"/>
      <c r="E29" s="180"/>
      <c r="F29" s="33">
        <f t="shared" ref="F29" si="1">SUM(F23:F24)</f>
        <v>968507.44</v>
      </c>
      <c r="G29" s="33">
        <f>SUM(G24+G23)</f>
        <v>1062066.1600000001</v>
      </c>
      <c r="H29" s="96">
        <f>SUM(H23+H24)</f>
        <v>1121125</v>
      </c>
      <c r="I29" s="33">
        <f>SUM(I23+I24)</f>
        <v>1111809</v>
      </c>
      <c r="J29" s="23">
        <f>SUM(J23+J24)</f>
        <v>1173400</v>
      </c>
      <c r="K29" s="33">
        <f>SUM(K23+K24)</f>
        <v>1211800</v>
      </c>
      <c r="L29" s="52">
        <f>SUM(L23+L24)</f>
        <v>1241625</v>
      </c>
    </row>
    <row r="30" spans="1:13" s="16" customFormat="1" ht="18.75" x14ac:dyDescent="0.3">
      <c r="A30" s="15"/>
      <c r="B30" s="15"/>
      <c r="C30" s="15"/>
      <c r="D30" s="15"/>
      <c r="E30" s="15"/>
      <c r="F30" s="14"/>
      <c r="G30" s="14"/>
      <c r="H30" s="14"/>
      <c r="I30" s="14"/>
      <c r="J30" s="14"/>
      <c r="K30" s="14"/>
      <c r="L30" s="14"/>
    </row>
    <row r="31" spans="1:13" s="16" customFormat="1" ht="18.75" x14ac:dyDescent="0.3">
      <c r="A31" s="15"/>
      <c r="B31" s="15"/>
      <c r="C31" s="15"/>
      <c r="D31" s="15"/>
      <c r="E31" s="15"/>
      <c r="F31" s="14"/>
      <c r="G31" s="14"/>
      <c r="H31" s="14"/>
      <c r="I31" s="14"/>
      <c r="J31" s="14"/>
      <c r="K31" s="14"/>
      <c r="L31" s="14"/>
      <c r="M31" s="22"/>
    </row>
    <row r="32" spans="1:13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</row>
    <row r="33" spans="1:12" ht="14.45" customHeight="1" x14ac:dyDescent="0.25">
      <c r="A33" s="160" t="s">
        <v>55</v>
      </c>
      <c r="B33" s="161"/>
      <c r="C33" s="161"/>
      <c r="D33" s="161"/>
      <c r="E33" s="162"/>
      <c r="F33" s="158" t="s">
        <v>1</v>
      </c>
      <c r="G33" s="159"/>
      <c r="H33" s="75" t="s">
        <v>2</v>
      </c>
      <c r="I33" s="3" t="s">
        <v>3</v>
      </c>
      <c r="J33" s="42" t="s">
        <v>4</v>
      </c>
      <c r="K33" s="2" t="s">
        <v>4</v>
      </c>
      <c r="L33" s="75" t="s">
        <v>4</v>
      </c>
    </row>
    <row r="34" spans="1:12" ht="15" customHeight="1" thickBot="1" x14ac:dyDescent="0.3">
      <c r="A34" s="163"/>
      <c r="B34" s="164"/>
      <c r="C34" s="164"/>
      <c r="D34" s="164"/>
      <c r="E34" s="165"/>
      <c r="F34" s="17">
        <v>2019</v>
      </c>
      <c r="G34" s="17">
        <v>2020</v>
      </c>
      <c r="H34" s="17">
        <v>2021</v>
      </c>
      <c r="I34" s="17">
        <v>2021</v>
      </c>
      <c r="J34" s="42">
        <v>2022</v>
      </c>
      <c r="K34" s="75">
        <v>2023</v>
      </c>
      <c r="L34" s="75">
        <v>2024</v>
      </c>
    </row>
    <row r="35" spans="1:12" ht="15.75" thickTop="1" x14ac:dyDescent="0.25">
      <c r="A35" s="155" t="s">
        <v>5</v>
      </c>
      <c r="B35" s="156"/>
      <c r="C35" s="156"/>
      <c r="D35" s="156"/>
      <c r="E35" s="157"/>
      <c r="F35" s="75" t="s">
        <v>6</v>
      </c>
      <c r="G35" s="75" t="s">
        <v>6</v>
      </c>
      <c r="H35" s="75" t="s">
        <v>6</v>
      </c>
      <c r="I35" s="75" t="s">
        <v>6</v>
      </c>
      <c r="J35" s="42" t="s">
        <v>6</v>
      </c>
      <c r="K35" s="75" t="s">
        <v>6</v>
      </c>
      <c r="L35" s="75" t="s">
        <v>6</v>
      </c>
    </row>
    <row r="36" spans="1:12" x14ac:dyDescent="0.25">
      <c r="A36" s="125" t="s">
        <v>56</v>
      </c>
      <c r="B36" s="126"/>
      <c r="C36" s="126"/>
      <c r="D36" s="126"/>
      <c r="E36" s="127"/>
      <c r="F36" s="27">
        <v>6640</v>
      </c>
      <c r="G36" s="27">
        <v>4436.5</v>
      </c>
      <c r="H36" s="41">
        <v>10000</v>
      </c>
      <c r="I36" s="27">
        <v>0</v>
      </c>
      <c r="J36" s="43">
        <v>3500</v>
      </c>
      <c r="K36" s="38">
        <v>1500</v>
      </c>
      <c r="L36" s="38">
        <v>1500</v>
      </c>
    </row>
    <row r="37" spans="1:12" x14ac:dyDescent="0.25">
      <c r="A37" s="125" t="s">
        <v>71</v>
      </c>
      <c r="B37" s="126"/>
      <c r="C37" s="126"/>
      <c r="D37" s="126"/>
      <c r="E37" s="127"/>
      <c r="F37" s="27">
        <v>25500</v>
      </c>
      <c r="G37" s="27">
        <v>12258.98</v>
      </c>
      <c r="H37" s="41">
        <v>0</v>
      </c>
      <c r="I37" s="27">
        <v>0</v>
      </c>
      <c r="J37" s="43">
        <v>0</v>
      </c>
      <c r="K37" s="38">
        <v>0</v>
      </c>
      <c r="L37" s="38">
        <v>0</v>
      </c>
    </row>
    <row r="38" spans="1:12" x14ac:dyDescent="0.25">
      <c r="A38" s="125" t="s">
        <v>57</v>
      </c>
      <c r="B38" s="126"/>
      <c r="C38" s="126"/>
      <c r="D38" s="126"/>
      <c r="E38" s="127"/>
      <c r="F38" s="27">
        <v>0</v>
      </c>
      <c r="G38" s="27">
        <v>1645.9</v>
      </c>
      <c r="H38" s="41">
        <v>29600</v>
      </c>
      <c r="I38" s="27">
        <v>56000</v>
      </c>
      <c r="J38" s="43">
        <v>42000</v>
      </c>
      <c r="K38" s="27">
        <v>34000</v>
      </c>
      <c r="L38" s="27">
        <v>40000</v>
      </c>
    </row>
    <row r="39" spans="1:12" x14ac:dyDescent="0.25">
      <c r="A39" s="125" t="s">
        <v>66</v>
      </c>
      <c r="B39" s="126"/>
      <c r="C39" s="126"/>
      <c r="D39" s="126"/>
      <c r="E39" s="127"/>
      <c r="F39" s="27">
        <v>0</v>
      </c>
      <c r="G39" s="27">
        <v>0</v>
      </c>
      <c r="H39" s="41">
        <v>0</v>
      </c>
      <c r="I39" s="27">
        <v>0</v>
      </c>
      <c r="J39" s="43">
        <v>0</v>
      </c>
      <c r="K39" s="27">
        <v>0</v>
      </c>
      <c r="L39" s="27">
        <v>0</v>
      </c>
    </row>
    <row r="40" spans="1:12" x14ac:dyDescent="0.25">
      <c r="A40" s="125" t="s">
        <v>58</v>
      </c>
      <c r="B40" s="126"/>
      <c r="C40" s="126"/>
      <c r="D40" s="126"/>
      <c r="E40" s="127"/>
      <c r="F40" s="27">
        <v>913.38</v>
      </c>
      <c r="G40" s="27">
        <v>1200</v>
      </c>
      <c r="H40" s="41">
        <v>0</v>
      </c>
      <c r="I40" s="27">
        <v>6870</v>
      </c>
      <c r="J40" s="43">
        <v>9700</v>
      </c>
      <c r="K40" s="27">
        <v>0</v>
      </c>
      <c r="L40" s="27">
        <v>0</v>
      </c>
    </row>
    <row r="41" spans="1:12" x14ac:dyDescent="0.25">
      <c r="A41" s="125" t="s">
        <v>59</v>
      </c>
      <c r="B41" s="126"/>
      <c r="C41" s="126"/>
      <c r="D41" s="126"/>
      <c r="E41" s="127"/>
      <c r="F41" s="27">
        <v>89144.9</v>
      </c>
      <c r="G41" s="27">
        <v>22814.65</v>
      </c>
      <c r="H41" s="41">
        <v>190800</v>
      </c>
      <c r="I41" s="27">
        <v>190000</v>
      </c>
      <c r="J41" s="43">
        <v>132340</v>
      </c>
      <c r="K41" s="27">
        <v>26000</v>
      </c>
      <c r="L41" s="27">
        <v>0</v>
      </c>
    </row>
    <row r="42" spans="1:12" x14ac:dyDescent="0.25">
      <c r="A42" s="125" t="s">
        <v>67</v>
      </c>
      <c r="B42" s="126"/>
      <c r="C42" s="126"/>
      <c r="D42" s="126"/>
      <c r="E42" s="127"/>
      <c r="F42" s="27">
        <v>0</v>
      </c>
      <c r="G42" s="27">
        <v>0</v>
      </c>
      <c r="H42" s="41">
        <v>4000</v>
      </c>
      <c r="I42" s="27">
        <v>0</v>
      </c>
      <c r="J42" s="43">
        <v>87000</v>
      </c>
      <c r="K42" s="27">
        <v>60000</v>
      </c>
      <c r="L42" s="27">
        <v>80000</v>
      </c>
    </row>
    <row r="43" spans="1:12" x14ac:dyDescent="0.25">
      <c r="A43" s="125" t="s">
        <v>76</v>
      </c>
      <c r="B43" s="126"/>
      <c r="C43" s="126"/>
      <c r="D43" s="126"/>
      <c r="E43" s="127"/>
      <c r="F43" s="27">
        <v>0</v>
      </c>
      <c r="G43" s="27">
        <v>0</v>
      </c>
      <c r="H43" s="41">
        <v>0</v>
      </c>
      <c r="I43" s="27">
        <v>0</v>
      </c>
      <c r="J43" s="43">
        <v>0</v>
      </c>
      <c r="K43" s="27">
        <v>0</v>
      </c>
      <c r="L43" s="27">
        <v>0</v>
      </c>
    </row>
    <row r="44" spans="1:12" ht="15.75" thickBot="1" x14ac:dyDescent="0.3">
      <c r="A44" s="186" t="s">
        <v>65</v>
      </c>
      <c r="B44" s="186"/>
      <c r="C44" s="186"/>
      <c r="D44" s="186"/>
      <c r="E44" s="187"/>
      <c r="F44" s="39">
        <v>0</v>
      </c>
      <c r="G44" s="39">
        <v>0</v>
      </c>
      <c r="H44" s="97">
        <v>0</v>
      </c>
      <c r="I44" s="39">
        <v>0</v>
      </c>
      <c r="J44" s="46">
        <v>0</v>
      </c>
      <c r="K44" s="39">
        <v>0</v>
      </c>
      <c r="L44" s="39">
        <v>0</v>
      </c>
    </row>
    <row r="45" spans="1:12" ht="19.5" thickBot="1" x14ac:dyDescent="0.35">
      <c r="A45" s="178" t="s">
        <v>60</v>
      </c>
      <c r="B45" s="179"/>
      <c r="C45" s="179"/>
      <c r="D45" s="179"/>
      <c r="E45" s="180"/>
      <c r="F45" s="33">
        <f t="shared" ref="F45" si="2">SUM(F36:F44)</f>
        <v>122198.28</v>
      </c>
      <c r="G45" s="33">
        <f>SUM(G36:G44)</f>
        <v>42356.03</v>
      </c>
      <c r="H45" s="96">
        <f t="shared" ref="H45" si="3">SUM(H36:H44)</f>
        <v>234400</v>
      </c>
      <c r="I45" s="33">
        <f>SUM(I36:I44)</f>
        <v>252870</v>
      </c>
      <c r="J45" s="23">
        <f>SUM(J36:J44)</f>
        <v>274540</v>
      </c>
      <c r="K45" s="33">
        <f>SUM(K36:K44)</f>
        <v>121500</v>
      </c>
      <c r="L45" s="52">
        <f>SUM(L36:L44)</f>
        <v>121500</v>
      </c>
    </row>
    <row r="46" spans="1:12" x14ac:dyDescent="0.25">
      <c r="F46" s="54"/>
      <c r="G46" s="54"/>
      <c r="H46" s="54"/>
      <c r="I46" s="54"/>
      <c r="J46" s="24"/>
      <c r="K46" s="54"/>
      <c r="L46" s="54"/>
    </row>
    <row r="47" spans="1:12" x14ac:dyDescent="0.25">
      <c r="A47" s="160" t="s">
        <v>61</v>
      </c>
      <c r="B47" s="161"/>
      <c r="C47" s="161"/>
      <c r="D47" s="161"/>
      <c r="E47" s="162"/>
      <c r="F47" s="184" t="s">
        <v>1</v>
      </c>
      <c r="G47" s="185"/>
      <c r="H47" s="55" t="s">
        <v>2</v>
      </c>
      <c r="I47" s="56" t="s">
        <v>3</v>
      </c>
      <c r="J47" s="42" t="s">
        <v>4</v>
      </c>
      <c r="K47" s="56" t="s">
        <v>4</v>
      </c>
      <c r="L47" s="56" t="s">
        <v>4</v>
      </c>
    </row>
    <row r="48" spans="1:12" ht="15.75" thickBot="1" x14ac:dyDescent="0.3">
      <c r="A48" s="163"/>
      <c r="B48" s="164"/>
      <c r="C48" s="164"/>
      <c r="D48" s="164"/>
      <c r="E48" s="165"/>
      <c r="F48" s="57">
        <v>2019</v>
      </c>
      <c r="G48" s="57">
        <v>2020</v>
      </c>
      <c r="H48" s="58">
        <v>2021</v>
      </c>
      <c r="I48" s="57">
        <v>2021</v>
      </c>
      <c r="J48" s="42">
        <v>2022</v>
      </c>
      <c r="K48" s="56">
        <v>2023</v>
      </c>
      <c r="L48" s="56">
        <v>2024</v>
      </c>
    </row>
    <row r="49" spans="1:12" ht="15.75" thickTop="1" x14ac:dyDescent="0.25">
      <c r="A49" s="155" t="s">
        <v>5</v>
      </c>
      <c r="B49" s="156"/>
      <c r="C49" s="156"/>
      <c r="D49" s="156"/>
      <c r="E49" s="157"/>
      <c r="F49" s="56" t="s">
        <v>6</v>
      </c>
      <c r="G49" s="56" t="s">
        <v>6</v>
      </c>
      <c r="H49" s="55" t="s">
        <v>6</v>
      </c>
      <c r="I49" s="56" t="s">
        <v>6</v>
      </c>
      <c r="J49" s="42" t="s">
        <v>6</v>
      </c>
      <c r="K49" s="56" t="s">
        <v>6</v>
      </c>
      <c r="L49" s="56" t="s">
        <v>6</v>
      </c>
    </row>
    <row r="50" spans="1:12" x14ac:dyDescent="0.25">
      <c r="A50" s="137" t="s">
        <v>62</v>
      </c>
      <c r="B50" s="138"/>
      <c r="C50" s="138"/>
      <c r="D50" s="138"/>
      <c r="E50" s="139"/>
      <c r="F50" s="27">
        <v>18082.169999999998</v>
      </c>
      <c r="G50" s="27">
        <v>18255.38</v>
      </c>
      <c r="H50" s="41">
        <v>18000</v>
      </c>
      <c r="I50" s="27">
        <v>18232</v>
      </c>
      <c r="J50" s="43">
        <v>18300</v>
      </c>
      <c r="K50" s="27">
        <v>18500</v>
      </c>
      <c r="L50" s="27">
        <v>23375</v>
      </c>
    </row>
    <row r="51" spans="1:12" ht="15.75" thickBot="1" x14ac:dyDescent="0.3">
      <c r="A51" s="166" t="s">
        <v>70</v>
      </c>
      <c r="B51" s="167"/>
      <c r="C51" s="167"/>
      <c r="D51" s="167"/>
      <c r="E51" s="168"/>
      <c r="F51" s="34">
        <v>0</v>
      </c>
      <c r="G51" s="34">
        <v>0</v>
      </c>
      <c r="H51" s="76">
        <v>0</v>
      </c>
      <c r="I51" s="34">
        <v>0</v>
      </c>
      <c r="J51" s="44">
        <v>0</v>
      </c>
      <c r="K51" s="34">
        <v>0</v>
      </c>
      <c r="L51" s="34">
        <v>0</v>
      </c>
    </row>
    <row r="52" spans="1:12" ht="19.5" thickBot="1" x14ac:dyDescent="0.35">
      <c r="A52" s="178" t="s">
        <v>63</v>
      </c>
      <c r="B52" s="179"/>
      <c r="C52" s="179"/>
      <c r="D52" s="179"/>
      <c r="E52" s="180"/>
      <c r="F52" s="33">
        <f>SUM(F50:F51)</f>
        <v>18082.169999999998</v>
      </c>
      <c r="G52" s="33">
        <f>SUM(G50:G51)</f>
        <v>18255.38</v>
      </c>
      <c r="H52" s="96">
        <v>18000</v>
      </c>
      <c r="I52" s="33">
        <f>SUM(I50:I51)</f>
        <v>18232</v>
      </c>
      <c r="J52" s="23">
        <f>SUM(J50:J51)</f>
        <v>18300</v>
      </c>
      <c r="K52" s="33">
        <f>SUM(K50:K51)</f>
        <v>18500</v>
      </c>
      <c r="L52" s="52">
        <f>SUM(L50:L51)</f>
        <v>23375</v>
      </c>
    </row>
    <row r="53" spans="1:12" ht="21.75" thickBot="1" x14ac:dyDescent="0.4">
      <c r="A53" s="181" t="s">
        <v>64</v>
      </c>
      <c r="B53" s="182"/>
      <c r="C53" s="182"/>
      <c r="D53" s="182"/>
      <c r="E53" s="183"/>
      <c r="F53" s="101">
        <f>SUM(F29,F45,F52,)</f>
        <v>1108787.8899999999</v>
      </c>
      <c r="G53" s="101">
        <f>SUM(G29+G45+G52)</f>
        <v>1122677.57</v>
      </c>
      <c r="H53" s="102">
        <f>SUM(H29+H45+H52)</f>
        <v>1373525</v>
      </c>
      <c r="I53" s="101">
        <f>I29+I45+I52</f>
        <v>1382911</v>
      </c>
      <c r="J53" s="103">
        <f>SUM(J29+J45+J52)</f>
        <v>1466240</v>
      </c>
      <c r="K53" s="101">
        <f>SUM(K29+K45+K52)</f>
        <v>1351800</v>
      </c>
      <c r="L53" s="104">
        <f>SUM(L29+L45+L52)</f>
        <v>1386500</v>
      </c>
    </row>
    <row r="54" spans="1:12" ht="15.75" thickTop="1" x14ac:dyDescent="0.25"/>
  </sheetData>
  <mergeCells count="47">
    <mergeCell ref="A29:E29"/>
    <mergeCell ref="A45:E45"/>
    <mergeCell ref="F3:G3"/>
    <mergeCell ref="A5:E5"/>
    <mergeCell ref="A6:E6"/>
    <mergeCell ref="A8:E8"/>
    <mergeCell ref="A9:E9"/>
    <mergeCell ref="A22:E22"/>
    <mergeCell ref="A23:E23"/>
    <mergeCell ref="A24:E24"/>
    <mergeCell ref="A14:E14"/>
    <mergeCell ref="A3:E4"/>
    <mergeCell ref="A10:E10"/>
    <mergeCell ref="A11:E11"/>
    <mergeCell ref="A12:E12"/>
    <mergeCell ref="A13:E13"/>
    <mergeCell ref="F47:G47"/>
    <mergeCell ref="A44:E44"/>
    <mergeCell ref="A39:E39"/>
    <mergeCell ref="A42:E42"/>
    <mergeCell ref="A37:E37"/>
    <mergeCell ref="A43:E43"/>
    <mergeCell ref="A49:E49"/>
    <mergeCell ref="A51:E51"/>
    <mergeCell ref="A52:E52"/>
    <mergeCell ref="A53:E53"/>
    <mergeCell ref="A38:E38"/>
    <mergeCell ref="A40:E40"/>
    <mergeCell ref="A41:E41"/>
    <mergeCell ref="A47:E48"/>
    <mergeCell ref="A50:E50"/>
    <mergeCell ref="A1:L2"/>
    <mergeCell ref="A27:E27"/>
    <mergeCell ref="A26:E26"/>
    <mergeCell ref="A36:E36"/>
    <mergeCell ref="A35:E35"/>
    <mergeCell ref="F33:G33"/>
    <mergeCell ref="A33:E34"/>
    <mergeCell ref="A28:E28"/>
    <mergeCell ref="A25:E25"/>
    <mergeCell ref="A15:E15"/>
    <mergeCell ref="A16:E16"/>
    <mergeCell ref="A17:E17"/>
    <mergeCell ref="A18:E18"/>
    <mergeCell ref="A19:E19"/>
    <mergeCell ref="A20:E20"/>
    <mergeCell ref="A21:E21"/>
  </mergeCells>
  <pageMargins left="0.7" right="0.7" top="0.75" bottom="0.75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Príjmy</vt:lpstr>
      <vt:lpstr>Výdavky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2021-12-22T13:40:34Z</dcterms:modified>
</cp:coreProperties>
</file>