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Príjmy" sheetId="1" r:id="rId1"/>
    <sheet name="Výdavky" sheetId="2" r:id="rId2"/>
  </sheets>
  <calcPr calcId="162913"/>
</workbook>
</file>

<file path=xl/calcChain.xml><?xml version="1.0" encoding="utf-8"?>
<calcChain xmlns="http://schemas.openxmlformats.org/spreadsheetml/2006/main">
  <c r="J24" i="2" l="1"/>
  <c r="J23" i="2"/>
  <c r="J22" i="1" l="1"/>
  <c r="K18" i="1" l="1"/>
  <c r="K9" i="1"/>
  <c r="K51" i="1"/>
  <c r="K39" i="1"/>
  <c r="K49" i="2"/>
  <c r="K42" i="2"/>
  <c r="K24" i="2"/>
  <c r="K23" i="2"/>
  <c r="H49" i="2"/>
  <c r="H42" i="2"/>
  <c r="H24" i="2"/>
  <c r="H23" i="2"/>
  <c r="H29" i="2" s="1"/>
  <c r="J50" i="1"/>
  <c r="J51" i="1" s="1"/>
  <c r="H22" i="1"/>
  <c r="G23" i="2"/>
  <c r="F49" i="2"/>
  <c r="F42" i="2"/>
  <c r="F24" i="2"/>
  <c r="F23" i="2"/>
  <c r="F50" i="1"/>
  <c r="F51" i="1" s="1"/>
  <c r="F39" i="1"/>
  <c r="F22" i="1"/>
  <c r="F18" i="1"/>
  <c r="F9" i="1"/>
  <c r="K29" i="2" l="1"/>
  <c r="K50" i="2" s="1"/>
  <c r="F23" i="1"/>
  <c r="F25" i="1" s="1"/>
  <c r="F52" i="1" s="1"/>
  <c r="K23" i="1"/>
  <c r="K25" i="1" s="1"/>
  <c r="K52" i="1" s="1"/>
  <c r="F29" i="2"/>
  <c r="F50" i="2" s="1"/>
  <c r="H50" i="2"/>
  <c r="I24" i="2"/>
  <c r="G24" i="2"/>
  <c r="I49" i="2" l="1"/>
  <c r="I42" i="2"/>
  <c r="I23" i="2"/>
  <c r="I29" i="2" s="1"/>
  <c r="I50" i="2" l="1"/>
  <c r="I50" i="1"/>
  <c r="I51" i="1" s="1"/>
  <c r="I39" i="1"/>
  <c r="I22" i="1"/>
  <c r="I18" i="1"/>
  <c r="I9" i="1"/>
  <c r="I23" i="1" l="1"/>
  <c r="I25" i="1" s="1"/>
  <c r="I52" i="1" s="1"/>
  <c r="L49" i="2"/>
  <c r="J49" i="2"/>
  <c r="L42" i="2"/>
  <c r="J42" i="2"/>
  <c r="L24" i="2"/>
  <c r="L23" i="2" l="1"/>
  <c r="L29" i="2" s="1"/>
  <c r="L50" i="2" s="1"/>
  <c r="J29" i="2"/>
  <c r="J50" i="2" s="1"/>
  <c r="L51" i="1"/>
  <c r="L39" i="1"/>
  <c r="J39" i="1"/>
  <c r="H50" i="1"/>
  <c r="H51" i="1" s="1"/>
  <c r="H39" i="1" l="1"/>
  <c r="H18" i="1"/>
  <c r="H9" i="1"/>
  <c r="G49" i="2"/>
  <c r="G42" i="2"/>
  <c r="G29" i="2"/>
  <c r="G50" i="1"/>
  <c r="G51" i="1" s="1"/>
  <c r="G39" i="1"/>
  <c r="G22" i="1"/>
  <c r="G18" i="1"/>
  <c r="G9" i="1"/>
  <c r="G50" i="2" l="1"/>
  <c r="G23" i="1"/>
  <c r="G25" i="1" s="1"/>
  <c r="G52" i="1" s="1"/>
  <c r="H23" i="1"/>
  <c r="H25" i="1" s="1"/>
  <c r="H52" i="1" s="1"/>
  <c r="L18" i="1" l="1"/>
  <c r="L9" i="1"/>
  <c r="L23" i="1" l="1"/>
  <c r="L25" i="1" s="1"/>
  <c r="L52" i="1" s="1"/>
  <c r="J18" i="1"/>
  <c r="J9" i="1"/>
  <c r="J23" i="1" s="1"/>
  <c r="J25" i="1" l="1"/>
  <c r="J52" i="1" s="1"/>
</calcChain>
</file>

<file path=xl/sharedStrings.xml><?xml version="1.0" encoding="utf-8"?>
<sst xmlns="http://schemas.openxmlformats.org/spreadsheetml/2006/main" count="159" uniqueCount="81">
  <si>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</si>
  <si>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</si>
  <si>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</si>
  <si>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</si>
  <si>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</si>
  <si>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</si>
  <si>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</si>
  <si>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</si>
  <si>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</si>
  <si>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</si>
  <si>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</si>
  <si>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</si>
  <si>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</si>
  <si>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</si>
  <si>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</si>
  <si>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</si>
  <si>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</si>
  <si>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</si>
  <si>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</si>
  <si>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</si>
  <si>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</si>
  <si>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</si>
  <si>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</si>
  <si>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</si>
  <si>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</si>
  <si>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</si>
  <si>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</si>
  <si>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</si>
  <si>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</si>
  <si>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</si>
  <si>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</si>
  <si>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</si>
  <si>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</si>
  <si>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</si>
  <si>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</si>
  <si>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</si>
  <si>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</si>
  <si>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</si>
  <si>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</si>
  <si>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</si>
  <si>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</si>
  <si>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</si>
  <si>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</si>
  <si>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</si>
  <si>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</si>
  <si>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</si>
  <si>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</si>
  <si>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</si>
  <si>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</si>
  <si>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</si>
  <si>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z toho       ORIGINÁLNE KOMPETENCIE</t>
  </si>
  <si>
    <t xml:space="preserve">                    PRENESENÉ KOMPETENCIE 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</si>
  <si>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</si>
  <si>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</si>
  <si>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</si>
  <si>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</si>
  <si>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</si>
  <si>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</si>
  <si>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</si>
  <si>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</si>
  <si>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</si>
  <si>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</si>
  <si>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</si>
  <si>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</si>
  <si>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719-Ostatné kapitálové výdavky</t>
  </si>
  <si>
    <t>456-Iné príjmové finančné operácie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</si>
  <si>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</si>
  <si>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t>712-Nákup objektov, budov, alebo ich častí</t>
  </si>
  <si>
    <t>453-Zostatok prostr.z predchádzaj.rok. /KZ 46/</t>
  </si>
  <si>
    <t>453-Zostatok prostr.z predchádzaj.rok. /KZ 131x/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</si>
  <si>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</si>
  <si>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</t>
    </r>
  </si>
  <si>
    <t>453-Zostatok prostr.z predchádzaj-rok/KZ45/</t>
  </si>
  <si>
    <t>322-Kapitálový transfer z Environ.fondu</t>
  </si>
  <si>
    <t xml:space="preserve">                    VLASTNÉ VÝDAJE ZŠ s MŠ</t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</si>
  <si>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</si>
  <si>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453-Zostatok prostr.z predchádzaj.rok./KZ111/</t>
  </si>
  <si>
    <t>321-Granty</t>
  </si>
  <si>
    <t>814-Účasť na majetku</t>
  </si>
  <si>
    <t>Bežné výdavky /ZŠ s MŠ/</t>
  </si>
  <si>
    <t>ROZPOČET OBCE RAKOVICE NA ROKY 2023 - 2025,schválený uzn. č. 19/2022/1 zo dňa 12.12.2022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</si>
</sst>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6" fillId="2" borderId="0" xfId="0" applyNumberFormat="1" applyFont="1" applyFill="1" applyBorder="1"/>
    <xf numFmtId="4" fontId="0" fillId="2" borderId="0" xfId="0" applyNumberFormat="1" applyFill="1"/>
    <xf numFmtId="4" fontId="6" fillId="2" borderId="0" xfId="0" applyNumberFormat="1" applyFont="1" applyFill="1"/>
    <xf numFmtId="4" fontId="0" fillId="2" borderId="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1" fillId="3" borderId="25" xfId="0" applyFont="1" applyFill="1" applyBorder="1"/>
    <xf numFmtId="0" fontId="11" fillId="3" borderId="26" xfId="0" applyFont="1" applyFill="1" applyBorder="1"/>
    <xf numFmtId="0" fontId="11" fillId="2" borderId="0" xfId="0" applyFont="1" applyFill="1" applyBorder="1" applyAlignment="1">
      <alignment horizontal="left"/>
    </xf>
    <xf numFmtId="4" fontId="13" fillId="2" borderId="0" xfId="0" applyNumberFormat="1" applyFont="1" applyFill="1" applyBorder="1"/>
    <xf numFmtId="0" fontId="11" fillId="2" borderId="0" xfId="0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4" fontId="6" fillId="2" borderId="9" xfId="0" applyNumberFormat="1" applyFont="1" applyFill="1" applyBorder="1"/>
    <xf numFmtId="0" fontId="11" fillId="3" borderId="17" xfId="0" applyFont="1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11" fillId="3" borderId="15" xfId="0" applyFont="1" applyFill="1" applyBorder="1"/>
    <xf numFmtId="4" fontId="15" fillId="3" borderId="16" xfId="0" applyNumberFormat="1" applyFont="1" applyFill="1" applyBorder="1"/>
    <xf numFmtId="0" fontId="14" fillId="0" borderId="30" xfId="0" applyFont="1" applyBorder="1"/>
    <xf numFmtId="4" fontId="15" fillId="4" borderId="16" xfId="0" applyNumberFormat="1" applyFont="1" applyFill="1" applyBorder="1"/>
    <xf numFmtId="4" fontId="16" fillId="2" borderId="0" xfId="0" applyNumberFormat="1" applyFont="1" applyFill="1"/>
    <xf numFmtId="4" fontId="0" fillId="0" borderId="1" xfId="0" applyNumberFormat="1" applyFont="1" applyBorder="1"/>
    <xf numFmtId="4" fontId="0" fillId="0" borderId="9" xfId="0" applyNumberFormat="1" applyFont="1" applyFill="1" applyBorder="1"/>
    <xf numFmtId="4" fontId="0" fillId="0" borderId="1" xfId="0" applyNumberFormat="1" applyFont="1" applyFill="1" applyBorder="1"/>
    <xf numFmtId="4" fontId="0" fillId="0" borderId="14" xfId="0" applyNumberFormat="1" applyFont="1" applyFill="1" applyBorder="1"/>
    <xf numFmtId="4" fontId="18" fillId="0" borderId="16" xfId="0" applyNumberFormat="1" applyFont="1" applyFill="1" applyBorder="1"/>
    <xf numFmtId="4" fontId="0" fillId="2" borderId="14" xfId="0" applyNumberFormat="1" applyFont="1" applyFill="1" applyBorder="1"/>
    <xf numFmtId="4" fontId="20" fillId="3" borderId="16" xfId="0" applyNumberFormat="1" applyFont="1" applyFill="1" applyBorder="1"/>
    <xf numFmtId="4" fontId="0" fillId="0" borderId="14" xfId="0" applyNumberFormat="1" applyFont="1" applyBorder="1"/>
    <xf numFmtId="4" fontId="18" fillId="2" borderId="16" xfId="0" applyNumberFormat="1" applyFont="1" applyFill="1" applyBorder="1"/>
    <xf numFmtId="4" fontId="20" fillId="4" borderId="16" xfId="0" applyNumberFormat="1" applyFont="1" applyFill="1" applyBorder="1"/>
    <xf numFmtId="4" fontId="20" fillId="2" borderId="16" xfId="0" applyNumberFormat="1" applyFont="1" applyFill="1" applyBorder="1"/>
    <xf numFmtId="4" fontId="0" fillId="0" borderId="9" xfId="0" applyNumberFormat="1" applyFont="1" applyBorder="1"/>
    <xf numFmtId="4" fontId="21" fillId="2" borderId="1" xfId="0" applyNumberFormat="1" applyFont="1" applyFill="1" applyBorder="1"/>
    <xf numFmtId="4" fontId="22" fillId="2" borderId="1" xfId="0" applyNumberFormat="1" applyFont="1" applyFill="1" applyBorder="1"/>
    <xf numFmtId="0" fontId="7" fillId="0" borderId="0" xfId="0" applyFont="1" applyAlignment="1"/>
    <xf numFmtId="0" fontId="7" fillId="0" borderId="8" xfId="0" applyFont="1" applyBorder="1" applyAlignment="1"/>
    <xf numFmtId="4" fontId="0" fillId="2" borderId="9" xfId="0" applyNumberFormat="1" applyFont="1" applyFill="1" applyBorder="1"/>
    <xf numFmtId="4" fontId="0" fillId="2" borderId="44" xfId="0" applyNumberFormat="1" applyFont="1" applyFill="1" applyBorder="1"/>
    <xf numFmtId="4" fontId="18" fillId="2" borderId="19" xfId="0" applyNumberFormat="1" applyFont="1" applyFill="1" applyBorder="1"/>
    <xf numFmtId="4" fontId="20" fillId="3" borderId="19" xfId="0" applyNumberFormat="1" applyFont="1" applyFill="1" applyBorder="1"/>
    <xf numFmtId="4" fontId="20" fillId="2" borderId="19" xfId="0" applyNumberFormat="1" applyFont="1" applyFill="1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" fontId="20" fillId="4" borderId="19" xfId="0" applyNumberFormat="1" applyFont="1" applyFill="1" applyBorder="1"/>
    <xf numFmtId="0" fontId="0" fillId="0" borderId="1" xfId="0" applyBorder="1" applyAlignment="1">
      <alignment horizontal="center"/>
    </xf>
    <xf numFmtId="4" fontId="22" fillId="0" borderId="1" xfId="0" applyNumberFormat="1" applyFont="1" applyBorder="1"/>
    <xf numFmtId="4" fontId="20" fillId="2" borderId="0" xfId="0" applyNumberFormat="1" applyFont="1" applyFill="1" applyBorder="1"/>
    <xf numFmtId="4" fontId="15" fillId="2" borderId="0" xfId="0" applyNumberFormat="1" applyFont="1" applyFill="1" applyBorder="1"/>
    <xf numFmtId="4" fontId="18" fillId="2" borderId="14" xfId="0" applyNumberFormat="1" applyFont="1" applyFill="1" applyBorder="1"/>
    <xf numFmtId="4" fontId="19" fillId="2" borderId="1" xfId="0" applyNumberFormat="1" applyFont="1" applyFill="1" applyBorder="1"/>
    <xf numFmtId="4" fontId="18" fillId="0" borderId="14" xfId="0" applyNumberFormat="1" applyFont="1" applyFill="1" applyBorder="1"/>
    <xf numFmtId="0" fontId="0" fillId="2" borderId="1" xfId="0" applyFill="1" applyBorder="1" applyAlignment="1"/>
    <xf numFmtId="4" fontId="18" fillId="2" borderId="30" xfId="0" applyNumberFormat="1" applyFont="1" applyFill="1" applyBorder="1"/>
    <xf numFmtId="4" fontId="18" fillId="0" borderId="30" xfId="0" applyNumberFormat="1" applyFont="1" applyFill="1" applyBorder="1"/>
    <xf numFmtId="0" fontId="0" fillId="0" borderId="1" xfId="0" applyBorder="1" applyAlignment="1">
      <alignment horizontal="center"/>
    </xf>
    <xf numFmtId="4" fontId="22" fillId="2" borderId="14" xfId="0" applyNumberFormat="1" applyFont="1" applyFill="1" applyBorder="1"/>
    <xf numFmtId="4" fontId="23" fillId="2" borderId="16" xfId="0" applyNumberFormat="1" applyFont="1" applyFill="1" applyBorder="1"/>
    <xf numFmtId="4" fontId="22" fillId="2" borderId="9" xfId="0" applyNumberFormat="1" applyFont="1" applyFill="1" applyBorder="1"/>
    <xf numFmtId="4" fontId="24" fillId="2" borderId="1" xfId="0" applyNumberFormat="1" applyFont="1" applyFill="1" applyBorder="1"/>
    <xf numFmtId="4" fontId="23" fillId="2" borderId="14" xfId="0" applyNumberFormat="1" applyFont="1" applyFill="1" applyBorder="1"/>
    <xf numFmtId="4" fontId="25" fillId="3" borderId="16" xfId="0" applyNumberFormat="1" applyFont="1" applyFill="1" applyBorder="1"/>
    <xf numFmtId="4" fontId="0" fillId="0" borderId="1" xfId="0" applyNumberFormat="1" applyFont="1" applyBorder="1" applyAlignment="1"/>
    <xf numFmtId="4" fontId="0" fillId="0" borderId="1" xfId="0" applyNumberFormat="1" applyFont="1" applyBorder="1" applyAlignment="1">
      <alignment horizontal="right"/>
    </xf>
    <xf numFmtId="2" fontId="0" fillId="0" borderId="32" xfId="0" applyNumberFormat="1" applyFill="1" applyBorder="1" applyAlignment="1">
      <alignment horizontal="center"/>
    </xf>
    <xf numFmtId="164" fontId="0" fillId="0" borderId="1" xfId="0" applyNumberFormat="1" applyBorder="1" applyAlignment="1"/>
    <xf numFmtId="164" fontId="26" fillId="0" borderId="1" xfId="0" applyNumberFormat="1" applyFont="1" applyBorder="1" applyAlignment="1"/>
    <xf numFmtId="164" fontId="0" fillId="0" borderId="1" xfId="0" applyNumberFormat="1" applyBorder="1" applyAlignment="1">
      <alignment horizontal="right"/>
    </xf>
    <xf numFmtId="4" fontId="13" fillId="0" borderId="16" xfId="0" applyNumberFormat="1" applyFont="1" applyFill="1" applyBorder="1"/>
    <xf numFmtId="4" fontId="18" fillId="4" borderId="16" xfId="0" applyNumberFormat="1" applyFont="1" applyFill="1" applyBorder="1"/>
    <xf numFmtId="4" fontId="16" fillId="4" borderId="16" xfId="0" applyNumberFormat="1" applyFont="1" applyFill="1" applyBorder="1"/>
    <xf numFmtId="4" fontId="18" fillId="4" borderId="19" xfId="0" applyNumberFormat="1" applyFont="1" applyFill="1" applyBorder="1"/>
    <xf numFmtId="0" fontId="0" fillId="0" borderId="1" xfId="0" applyBorder="1" applyAlignment="1">
      <alignment horizontal="center"/>
    </xf>
    <xf numFmtId="4" fontId="2" fillId="0" borderId="30" xfId="0" applyNumberFormat="1" applyFont="1" applyFill="1" applyBorder="1"/>
    <xf numFmtId="164" fontId="0" fillId="2" borderId="1" xfId="0" applyNumberFormat="1" applyFont="1" applyFill="1" applyBorder="1" applyAlignment="1"/>
    <xf numFmtId="164" fontId="0" fillId="2" borderId="1" xfId="0" applyNumberFormat="1" applyFont="1" applyFill="1" applyBorder="1"/>
    <xf numFmtId="4" fontId="0" fillId="2" borderId="1" xfId="0" applyNumberFormat="1" applyFill="1" applyBorder="1"/>
    <xf numFmtId="4" fontId="23" fillId="2" borderId="18" xfId="0" applyNumberFormat="1" applyFont="1" applyFill="1" applyBorder="1"/>
    <xf numFmtId="4" fontId="18" fillId="2" borderId="15" xfId="0" applyNumberFormat="1" applyFont="1" applyFill="1" applyBorder="1"/>
    <xf numFmtId="4" fontId="0" fillId="0" borderId="30" xfId="0" applyNumberFormat="1" applyBorder="1" applyAlignment="1"/>
    <xf numFmtId="4" fontId="0" fillId="0" borderId="9" xfId="0" applyNumberFormat="1" applyBorder="1" applyAlignment="1"/>
    <xf numFmtId="4" fontId="0" fillId="0" borderId="9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4" fontId="14" fillId="2" borderId="1" xfId="0" applyNumberFormat="1" applyFont="1" applyFill="1" applyBorder="1"/>
    <xf numFmtId="4" fontId="14" fillId="2" borderId="14" xfId="0" applyNumberFormat="1" applyFont="1" applyFill="1" applyBorder="1"/>
    <xf numFmtId="4" fontId="16" fillId="2" borderId="16" xfId="0" applyNumberFormat="1" applyFont="1" applyFill="1" applyBorder="1"/>
    <xf numFmtId="4" fontId="14" fillId="2" borderId="9" xfId="0" applyNumberFormat="1" applyFont="1" applyFill="1" applyBorder="1"/>
    <xf numFmtId="4" fontId="17" fillId="2" borderId="1" xfId="0" applyNumberFormat="1" applyFont="1" applyFill="1" applyBorder="1"/>
    <xf numFmtId="4" fontId="16" fillId="2" borderId="14" xfId="0" applyNumberFormat="1" applyFont="1" applyFill="1" applyBorder="1"/>
    <xf numFmtId="4" fontId="16" fillId="2" borderId="30" xfId="0" applyNumberFormat="1" applyFont="1" applyFill="1" applyBorder="1"/>
    <xf numFmtId="0" fontId="14" fillId="2" borderId="7" xfId="0" applyFont="1" applyFill="1" applyBorder="1" applyAlignment="1">
      <alignment horizontal="center"/>
    </xf>
    <xf numFmtId="4" fontId="14" fillId="2" borderId="30" xfId="0" applyNumberFormat="1" applyFont="1" applyFill="1" applyBorder="1" applyAlignment="1"/>
    <xf numFmtId="4" fontId="15" fillId="2" borderId="16" xfId="0" applyNumberFormat="1" applyFont="1" applyFill="1" applyBorder="1"/>
    <xf numFmtId="164" fontId="14" fillId="2" borderId="1" xfId="0" applyNumberFormat="1" applyFont="1" applyFill="1" applyBorder="1" applyAlignment="1"/>
    <xf numFmtId="164" fontId="14" fillId="2" borderId="1" xfId="0" applyNumberFormat="1" applyFont="1" applyFill="1" applyBorder="1"/>
    <xf numFmtId="0" fontId="4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6" fillId="2" borderId="45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0" fontId="6" fillId="2" borderId="36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2" borderId="43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11" fillId="2" borderId="25" xfId="0" applyFont="1" applyFill="1" applyBorder="1" applyAlignment="1">
      <alignment horizontal="left"/>
    </xf>
    <xf numFmtId="0" fontId="11" fillId="2" borderId="26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11" fillId="3" borderId="25" xfId="0" applyFont="1" applyFill="1" applyBorder="1" applyAlignment="1">
      <alignment horizontal="left"/>
    </xf>
    <xf numFmtId="0" fontId="11" fillId="3" borderId="26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2" fillId="4" borderId="33" xfId="0" applyFont="1" applyFill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12" fillId="4" borderId="3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7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Normal="100" workbookViewId="0">
      <selection sqref="A1:L2"/>
    </sheetView>
  </sheetViews>
  <sheetFormatPr defaultRowHeight="15" x14ac:dyDescent="0.25"/>
  <cols>
    <col min="5" max="5" width="3.28515625" customWidth="1"/>
    <col min="6" max="8" width="12.7109375" customWidth="1"/>
    <col min="9" max="9" width="13" customWidth="1"/>
    <col min="10" max="10" width="13.140625" customWidth="1"/>
    <col min="11" max="12" width="12.7109375" customWidth="1"/>
  </cols>
  <sheetData>
    <row r="1" spans="1:12" ht="15" customHeight="1" x14ac:dyDescent="0.25">
      <c r="A1" s="122" t="s">
        <v>80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x14ac:dyDescent="0.25">
      <c r="A3" s="119" t="s">
        <v>0</v>
      </c>
      <c r="B3" s="120"/>
      <c r="C3" s="120"/>
      <c r="D3" s="120"/>
      <c r="E3" s="120"/>
      <c r="F3" s="121" t="s">
        <v>1</v>
      </c>
      <c r="G3" s="121"/>
      <c r="H3" s="21" t="s">
        <v>2</v>
      </c>
      <c r="I3" s="67" t="s">
        <v>3</v>
      </c>
      <c r="J3" s="97" t="s">
        <v>4</v>
      </c>
      <c r="K3" s="60" t="s">
        <v>4</v>
      </c>
      <c r="L3" s="60" t="s">
        <v>4</v>
      </c>
    </row>
    <row r="4" spans="1:12" x14ac:dyDescent="0.25">
      <c r="A4" s="120"/>
      <c r="B4" s="120"/>
      <c r="C4" s="120"/>
      <c r="D4" s="120"/>
      <c r="E4" s="120"/>
      <c r="F4" s="21">
        <v>2020</v>
      </c>
      <c r="G4" s="21">
        <v>2021</v>
      </c>
      <c r="H4" s="21">
        <v>2022</v>
      </c>
      <c r="I4" s="21">
        <v>2022</v>
      </c>
      <c r="J4" s="97">
        <v>2023</v>
      </c>
      <c r="K4" s="60">
        <v>2024</v>
      </c>
      <c r="L4" s="60">
        <v>2025</v>
      </c>
    </row>
    <row r="5" spans="1:12" x14ac:dyDescent="0.25">
      <c r="A5" s="120" t="s">
        <v>5</v>
      </c>
      <c r="B5" s="120"/>
      <c r="C5" s="120"/>
      <c r="D5" s="120"/>
      <c r="E5" s="120"/>
      <c r="F5" s="21" t="s">
        <v>6</v>
      </c>
      <c r="G5" s="21" t="s">
        <v>6</v>
      </c>
      <c r="H5" s="21" t="s">
        <v>6</v>
      </c>
      <c r="I5" s="21" t="s">
        <v>6</v>
      </c>
      <c r="J5" s="97" t="s">
        <v>6</v>
      </c>
      <c r="K5" s="60" t="s">
        <v>6</v>
      </c>
      <c r="L5" s="60" t="s">
        <v>6</v>
      </c>
    </row>
    <row r="6" spans="1:12" x14ac:dyDescent="0.25">
      <c r="A6" s="116" t="s">
        <v>7</v>
      </c>
      <c r="B6" s="116"/>
      <c r="C6" s="116"/>
      <c r="D6" s="116"/>
      <c r="E6" s="116"/>
      <c r="F6" s="37">
        <v>317185.99</v>
      </c>
      <c r="G6" s="37">
        <v>340117.29</v>
      </c>
      <c r="H6" s="48">
        <v>358000</v>
      </c>
      <c r="I6" s="35">
        <v>378243</v>
      </c>
      <c r="J6" s="98">
        <v>393447</v>
      </c>
      <c r="K6" s="35">
        <v>410894</v>
      </c>
      <c r="L6" s="35">
        <v>458644</v>
      </c>
    </row>
    <row r="7" spans="1:12" x14ac:dyDescent="0.25">
      <c r="A7" s="116" t="s">
        <v>8</v>
      </c>
      <c r="B7" s="116"/>
      <c r="C7" s="116"/>
      <c r="D7" s="116"/>
      <c r="E7" s="116"/>
      <c r="F7" s="37">
        <v>33280.71</v>
      </c>
      <c r="G7" s="37">
        <v>34777.620000000003</v>
      </c>
      <c r="H7" s="48">
        <v>34070</v>
      </c>
      <c r="I7" s="35">
        <v>34308</v>
      </c>
      <c r="J7" s="98">
        <v>31150</v>
      </c>
      <c r="K7" s="35">
        <v>35070</v>
      </c>
      <c r="L7" s="35">
        <v>35070</v>
      </c>
    </row>
    <row r="8" spans="1:12" ht="15.75" thickBot="1" x14ac:dyDescent="0.3">
      <c r="A8" s="112" t="s">
        <v>66</v>
      </c>
      <c r="B8" s="111"/>
      <c r="C8" s="111"/>
      <c r="D8" s="111"/>
      <c r="E8" s="111"/>
      <c r="F8" s="38">
        <v>28087.39</v>
      </c>
      <c r="G8" s="38">
        <v>32589.5</v>
      </c>
      <c r="H8" s="71">
        <v>29450</v>
      </c>
      <c r="I8" s="42">
        <v>35198</v>
      </c>
      <c r="J8" s="99">
        <v>36000</v>
      </c>
      <c r="K8" s="42">
        <v>31890</v>
      </c>
      <c r="L8" s="42">
        <v>31890</v>
      </c>
    </row>
    <row r="9" spans="1:12" ht="15.75" thickBot="1" x14ac:dyDescent="0.3">
      <c r="A9" s="113" t="s">
        <v>9</v>
      </c>
      <c r="B9" s="114"/>
      <c r="C9" s="114"/>
      <c r="D9" s="114"/>
      <c r="E9" s="114"/>
      <c r="F9" s="39">
        <f>SUM(F6:F8)</f>
        <v>378554.09</v>
      </c>
      <c r="G9" s="39">
        <f>SUM(G6:G8)</f>
        <v>407484.41</v>
      </c>
      <c r="H9" s="72">
        <f t="shared" ref="H9" si="0">SUM(H6:H8)</f>
        <v>421520</v>
      </c>
      <c r="I9" s="43">
        <f>SUM(I6:I8)</f>
        <v>447749</v>
      </c>
      <c r="J9" s="100">
        <f t="shared" ref="J9:L9" si="1">SUM(J6:J8)</f>
        <v>460597</v>
      </c>
      <c r="K9" s="53">
        <f t="shared" ref="K9" si="2">SUM(K6:K8)</f>
        <v>477854</v>
      </c>
      <c r="L9" s="53">
        <f t="shared" si="1"/>
        <v>525604</v>
      </c>
    </row>
    <row r="10" spans="1:12" x14ac:dyDescent="0.25">
      <c r="A10" s="115" t="s">
        <v>10</v>
      </c>
      <c r="B10" s="115"/>
      <c r="C10" s="115"/>
      <c r="D10" s="115"/>
      <c r="E10" s="115"/>
      <c r="F10" s="36">
        <v>10135.790000000001</v>
      </c>
      <c r="G10" s="36">
        <v>19328.91</v>
      </c>
      <c r="H10" s="73">
        <v>3500</v>
      </c>
      <c r="I10" s="51">
        <v>0</v>
      </c>
      <c r="J10" s="101">
        <v>0</v>
      </c>
      <c r="K10" s="51">
        <v>0</v>
      </c>
      <c r="L10" s="51">
        <v>0</v>
      </c>
    </row>
    <row r="11" spans="1:12" x14ac:dyDescent="0.25">
      <c r="A11" s="116" t="s">
        <v>11</v>
      </c>
      <c r="B11" s="116"/>
      <c r="C11" s="116"/>
      <c r="D11" s="116"/>
      <c r="E11" s="116"/>
      <c r="F11" s="37">
        <v>40769.89</v>
      </c>
      <c r="G11" s="37">
        <v>37880.11</v>
      </c>
      <c r="H11" s="48">
        <v>42000</v>
      </c>
      <c r="I11" s="35">
        <v>40000</v>
      </c>
      <c r="J11" s="98">
        <v>42000</v>
      </c>
      <c r="K11" s="11">
        <v>43000</v>
      </c>
      <c r="L11" s="11">
        <v>43000</v>
      </c>
    </row>
    <row r="12" spans="1:12" x14ac:dyDescent="0.25">
      <c r="A12" s="116" t="s">
        <v>12</v>
      </c>
      <c r="B12" s="116"/>
      <c r="C12" s="116"/>
      <c r="D12" s="116"/>
      <c r="E12" s="116"/>
      <c r="F12" s="37">
        <v>2093.5</v>
      </c>
      <c r="G12" s="37">
        <v>1808</v>
      </c>
      <c r="H12" s="48">
        <v>2500</v>
      </c>
      <c r="I12" s="35">
        <v>1500</v>
      </c>
      <c r="J12" s="98">
        <v>2000</v>
      </c>
      <c r="K12" s="35">
        <v>2800</v>
      </c>
      <c r="L12" s="35">
        <v>2800</v>
      </c>
    </row>
    <row r="13" spans="1:12" x14ac:dyDescent="0.25">
      <c r="A13" s="118" t="s">
        <v>71</v>
      </c>
      <c r="B13" s="116"/>
      <c r="C13" s="116"/>
      <c r="D13" s="116"/>
      <c r="E13" s="116"/>
      <c r="F13" s="37">
        <v>10</v>
      </c>
      <c r="G13" s="37">
        <v>0</v>
      </c>
      <c r="H13" s="48">
        <v>100</v>
      </c>
      <c r="I13" s="35">
        <v>0</v>
      </c>
      <c r="J13" s="98">
        <v>0</v>
      </c>
      <c r="K13" s="35">
        <v>0</v>
      </c>
      <c r="L13" s="35">
        <v>0</v>
      </c>
    </row>
    <row r="14" spans="1:12" x14ac:dyDescent="0.25">
      <c r="A14" s="116" t="s">
        <v>13</v>
      </c>
      <c r="B14" s="116"/>
      <c r="C14" s="116"/>
      <c r="D14" s="116"/>
      <c r="E14" s="116"/>
      <c r="F14" s="37">
        <v>1225.32</v>
      </c>
      <c r="G14" s="37">
        <v>12461.55</v>
      </c>
      <c r="H14" s="48">
        <v>1850</v>
      </c>
      <c r="I14" s="35">
        <v>700</v>
      </c>
      <c r="J14" s="98">
        <v>1000</v>
      </c>
      <c r="K14" s="35">
        <v>2200</v>
      </c>
      <c r="L14" s="35">
        <v>2200</v>
      </c>
    </row>
    <row r="15" spans="1:12" x14ac:dyDescent="0.25">
      <c r="A15" s="117" t="s">
        <v>75</v>
      </c>
      <c r="B15" s="116"/>
      <c r="C15" s="116"/>
      <c r="D15" s="116"/>
      <c r="E15" s="116"/>
      <c r="F15" s="37">
        <v>760</v>
      </c>
      <c r="G15" s="37">
        <v>710</v>
      </c>
      <c r="H15" s="48">
        <v>800</v>
      </c>
      <c r="I15" s="35">
        <v>710</v>
      </c>
      <c r="J15" s="98">
        <v>800</v>
      </c>
      <c r="K15" s="11">
        <v>860</v>
      </c>
      <c r="L15" s="11">
        <v>860</v>
      </c>
    </row>
    <row r="16" spans="1:12" x14ac:dyDescent="0.25">
      <c r="A16" s="116" t="s">
        <v>14</v>
      </c>
      <c r="B16" s="116"/>
      <c r="C16" s="116"/>
      <c r="D16" s="116"/>
      <c r="E16" s="116"/>
      <c r="F16" s="37">
        <v>48.83</v>
      </c>
      <c r="G16" s="37">
        <v>0</v>
      </c>
      <c r="H16" s="48">
        <v>100</v>
      </c>
      <c r="I16" s="35">
        <v>0</v>
      </c>
      <c r="J16" s="98">
        <v>0</v>
      </c>
      <c r="K16" s="35">
        <v>0</v>
      </c>
      <c r="L16" s="35">
        <v>0</v>
      </c>
    </row>
    <row r="17" spans="1:13" ht="15.75" thickBot="1" x14ac:dyDescent="0.3">
      <c r="A17" s="110" t="s">
        <v>15</v>
      </c>
      <c r="B17" s="111"/>
      <c r="C17" s="111"/>
      <c r="D17" s="111"/>
      <c r="E17" s="111"/>
      <c r="F17" s="38">
        <v>1850.64</v>
      </c>
      <c r="G17" s="38">
        <v>2802.24</v>
      </c>
      <c r="H17" s="71">
        <v>2100</v>
      </c>
      <c r="I17" s="42">
        <v>100</v>
      </c>
      <c r="J17" s="99">
        <v>200</v>
      </c>
      <c r="K17" s="42">
        <v>2200</v>
      </c>
      <c r="L17" s="42">
        <v>2200</v>
      </c>
    </row>
    <row r="18" spans="1:13" ht="15.75" thickBot="1" x14ac:dyDescent="0.3">
      <c r="A18" s="113" t="s">
        <v>16</v>
      </c>
      <c r="B18" s="114"/>
      <c r="C18" s="114"/>
      <c r="D18" s="114"/>
      <c r="E18" s="114"/>
      <c r="F18" s="39">
        <f>SUM(F10:F17)</f>
        <v>56893.97</v>
      </c>
      <c r="G18" s="39">
        <f>SUM(G10:G17)</f>
        <v>74990.810000000012</v>
      </c>
      <c r="H18" s="72">
        <f t="shared" ref="H18" si="3">SUM(H10:H17)</f>
        <v>52950</v>
      </c>
      <c r="I18" s="43">
        <f>SUM(I10:I17)</f>
        <v>43010</v>
      </c>
      <c r="J18" s="100">
        <f t="shared" ref="J18:L18" si="4">SUM(J10:J17)</f>
        <v>46000</v>
      </c>
      <c r="K18" s="53">
        <f t="shared" ref="K18" si="5">SUM(K10:K17)</f>
        <v>51060</v>
      </c>
      <c r="L18" s="53">
        <f t="shared" si="4"/>
        <v>51060</v>
      </c>
    </row>
    <row r="19" spans="1:13" x14ac:dyDescent="0.25">
      <c r="A19" s="115" t="s">
        <v>17</v>
      </c>
      <c r="B19" s="115"/>
      <c r="C19" s="115"/>
      <c r="D19" s="115"/>
      <c r="E19" s="115"/>
      <c r="F19" s="36">
        <v>70</v>
      </c>
      <c r="G19" s="36">
        <v>400</v>
      </c>
      <c r="H19" s="73">
        <v>0</v>
      </c>
      <c r="I19" s="46">
        <v>35</v>
      </c>
      <c r="J19" s="101">
        <v>0</v>
      </c>
      <c r="K19" s="46">
        <v>0</v>
      </c>
      <c r="L19" s="46">
        <v>0</v>
      </c>
    </row>
    <row r="20" spans="1:13" x14ac:dyDescent="0.25">
      <c r="A20" s="116" t="s">
        <v>18</v>
      </c>
      <c r="B20" s="116"/>
      <c r="C20" s="116"/>
      <c r="D20" s="116"/>
      <c r="E20" s="116"/>
      <c r="F20" s="37">
        <v>803146.37</v>
      </c>
      <c r="G20" s="37">
        <v>686790.47</v>
      </c>
      <c r="H20" s="48">
        <v>655830</v>
      </c>
      <c r="I20" s="35">
        <v>625874</v>
      </c>
      <c r="J20" s="98">
        <v>637939</v>
      </c>
      <c r="K20" s="11">
        <v>678305</v>
      </c>
      <c r="L20" s="11">
        <v>678305</v>
      </c>
    </row>
    <row r="21" spans="1:13" x14ac:dyDescent="0.25">
      <c r="A21" s="116" t="s">
        <v>19</v>
      </c>
      <c r="B21" s="116"/>
      <c r="C21" s="116"/>
      <c r="D21" s="116"/>
      <c r="E21" s="116"/>
      <c r="F21" s="11">
        <v>577489.5</v>
      </c>
      <c r="G21" s="9">
        <v>549239.54</v>
      </c>
      <c r="H21" s="74">
        <v>564000</v>
      </c>
      <c r="I21" s="35">
        <v>535000</v>
      </c>
      <c r="J21" s="102">
        <v>540000</v>
      </c>
      <c r="K21" s="65">
        <v>575000</v>
      </c>
      <c r="L21" s="65">
        <v>585000</v>
      </c>
    </row>
    <row r="22" spans="1:13" ht="15.75" thickBot="1" x14ac:dyDescent="0.3">
      <c r="A22" s="124" t="s">
        <v>20</v>
      </c>
      <c r="B22" s="125"/>
      <c r="C22" s="125"/>
      <c r="D22" s="125"/>
      <c r="E22" s="125"/>
      <c r="F22" s="66">
        <f>F19+F20</f>
        <v>803216.37</v>
      </c>
      <c r="G22" s="66">
        <f>G19+G20</f>
        <v>687190.47</v>
      </c>
      <c r="H22" s="75">
        <f>SUM(H19:H20)</f>
        <v>655830</v>
      </c>
      <c r="I22" s="64">
        <f>SUM(I19+I20)</f>
        <v>625909</v>
      </c>
      <c r="J22" s="103">
        <f>SUM(J20)</f>
        <v>637939</v>
      </c>
      <c r="K22" s="64">
        <v>678305</v>
      </c>
      <c r="L22" s="64">
        <v>678305</v>
      </c>
      <c r="M22" s="28"/>
    </row>
    <row r="23" spans="1:13" ht="19.5" thickBot="1" x14ac:dyDescent="0.35">
      <c r="A23" s="126" t="s">
        <v>21</v>
      </c>
      <c r="B23" s="127"/>
      <c r="C23" s="127"/>
      <c r="D23" s="127"/>
      <c r="E23" s="127"/>
      <c r="F23" s="39">
        <f>F9+F18+F22</f>
        <v>1238664.4300000002</v>
      </c>
      <c r="G23" s="39">
        <f>G9+G18+G22</f>
        <v>1169665.69</v>
      </c>
      <c r="H23" s="72">
        <f>SUM(H9+H18+H22)</f>
        <v>1130300</v>
      </c>
      <c r="I23" s="43">
        <f>I9+I18+I22</f>
        <v>1116668</v>
      </c>
      <c r="J23" s="100">
        <f>SUM(J9,J18,J22,)</f>
        <v>1144536</v>
      </c>
      <c r="K23" s="53">
        <f>SUM(K9+K18+K22)</f>
        <v>1207219</v>
      </c>
      <c r="L23" s="53">
        <f>SUM(L9+L18+L22)</f>
        <v>1254969</v>
      </c>
    </row>
    <row r="24" spans="1:13" ht="19.5" thickBot="1" x14ac:dyDescent="0.35">
      <c r="A24" s="128" t="s">
        <v>22</v>
      </c>
      <c r="B24" s="128"/>
      <c r="C24" s="128"/>
      <c r="D24" s="128"/>
      <c r="E24" s="128"/>
      <c r="F24" s="69">
        <v>56789.21</v>
      </c>
      <c r="G24" s="69">
        <v>46655.51</v>
      </c>
      <c r="H24" s="69">
        <v>45000</v>
      </c>
      <c r="I24" s="68">
        <v>60000</v>
      </c>
      <c r="J24" s="104">
        <v>65000</v>
      </c>
      <c r="K24" s="68">
        <v>65000</v>
      </c>
      <c r="L24" s="68">
        <v>65000</v>
      </c>
    </row>
    <row r="25" spans="1:13" ht="19.5" thickBot="1" x14ac:dyDescent="0.35">
      <c r="A25" s="129" t="s">
        <v>23</v>
      </c>
      <c r="B25" s="130"/>
      <c r="C25" s="130"/>
      <c r="D25" s="130"/>
      <c r="E25" s="130"/>
      <c r="F25" s="41">
        <f>SUM(F23+F24)</f>
        <v>1295453.6400000001</v>
      </c>
      <c r="G25" s="41">
        <f>SUM(G23+G24)</f>
        <v>1216321.2</v>
      </c>
      <c r="H25" s="41">
        <f>SUM(H23:H24)</f>
        <v>1175300</v>
      </c>
      <c r="I25" s="41">
        <f>SUM(I23:I24)</f>
        <v>1176668</v>
      </c>
      <c r="J25" s="31">
        <f>SUM(J23+J24)</f>
        <v>1209536</v>
      </c>
      <c r="K25" s="54">
        <f>SUM(K23:K24)</f>
        <v>1272219</v>
      </c>
      <c r="L25" s="54">
        <f>SUM(L23:L24)</f>
        <v>1319969</v>
      </c>
    </row>
    <row r="26" spans="1:13" s="20" customFormat="1" ht="18.75" x14ac:dyDescent="0.3">
      <c r="A26" s="17"/>
      <c r="B26" s="17"/>
      <c r="C26" s="17"/>
      <c r="D26" s="17"/>
      <c r="E26" s="17"/>
      <c r="F26" s="62"/>
      <c r="G26" s="62"/>
      <c r="H26" s="62"/>
      <c r="I26" s="62"/>
      <c r="J26" s="63"/>
      <c r="K26" s="18"/>
      <c r="L26" s="62"/>
    </row>
    <row r="27" spans="1:13" s="20" customFormat="1" ht="18.75" x14ac:dyDescent="0.3">
      <c r="A27" s="17"/>
      <c r="B27" s="17"/>
      <c r="C27" s="17"/>
      <c r="D27" s="17"/>
      <c r="E27" s="17"/>
      <c r="F27" s="62"/>
      <c r="G27" s="62"/>
      <c r="H27" s="62"/>
      <c r="I27" s="62"/>
      <c r="J27" s="63"/>
      <c r="K27" s="18"/>
      <c r="L27" s="62"/>
    </row>
    <row r="28" spans="1:13" s="20" customFormat="1" ht="18.75" x14ac:dyDescent="0.3">
      <c r="A28" s="17"/>
      <c r="B28" s="17"/>
      <c r="C28" s="17"/>
      <c r="D28" s="17"/>
      <c r="E28" s="17"/>
      <c r="F28" s="62"/>
      <c r="G28" s="62"/>
      <c r="H28" s="62"/>
      <c r="I28" s="62"/>
      <c r="J28" s="63"/>
      <c r="K28" s="18"/>
      <c r="L28" s="62"/>
    </row>
    <row r="29" spans="1:13" s="20" customFormat="1" ht="18.75" x14ac:dyDescent="0.3">
      <c r="A29" s="17"/>
      <c r="B29" s="17"/>
      <c r="C29" s="17"/>
      <c r="D29" s="17"/>
      <c r="E29" s="17"/>
      <c r="F29" s="62"/>
      <c r="G29" s="62"/>
      <c r="H29" s="62"/>
      <c r="I29" s="62"/>
      <c r="J29" s="63"/>
      <c r="K29" s="18"/>
      <c r="L29" s="62"/>
    </row>
    <row r="30" spans="1:13" s="20" customFormat="1" ht="18.75" x14ac:dyDescent="0.3">
      <c r="A30" s="17"/>
      <c r="B30" s="17"/>
      <c r="C30" s="17"/>
      <c r="D30" s="17"/>
      <c r="E30" s="17"/>
      <c r="F30" s="62"/>
      <c r="G30" s="62"/>
      <c r="H30" s="62"/>
      <c r="I30" s="62"/>
      <c r="J30" s="63"/>
      <c r="K30" s="18"/>
      <c r="L30" s="62"/>
    </row>
    <row r="31" spans="1:13" ht="18.75" x14ac:dyDescent="0.3">
      <c r="A31" s="17"/>
      <c r="B31" s="17"/>
      <c r="C31" s="17"/>
      <c r="D31" s="17"/>
      <c r="E31" s="17"/>
      <c r="F31" s="18"/>
      <c r="G31" s="18"/>
      <c r="H31" s="18"/>
      <c r="I31" s="18"/>
      <c r="J31" s="18"/>
      <c r="K31" s="18"/>
      <c r="L31" s="18"/>
    </row>
    <row r="32" spans="1:13" ht="18.75" x14ac:dyDescent="0.3">
      <c r="A32" s="6"/>
      <c r="B32" s="6"/>
      <c r="C32" s="6"/>
      <c r="D32" s="6"/>
      <c r="E32" s="6"/>
      <c r="F32" s="7"/>
      <c r="G32" s="7"/>
      <c r="H32" s="8"/>
      <c r="I32" s="8"/>
      <c r="J32" s="8"/>
      <c r="K32" s="8"/>
      <c r="L32" s="8"/>
    </row>
    <row r="33" spans="1:14" x14ac:dyDescent="0.25">
      <c r="A33" s="119" t="s">
        <v>24</v>
      </c>
      <c r="B33" s="120"/>
      <c r="C33" s="120"/>
      <c r="D33" s="120"/>
      <c r="E33" s="120"/>
      <c r="F33" s="121" t="s">
        <v>1</v>
      </c>
      <c r="G33" s="121"/>
      <c r="H33" s="24" t="s">
        <v>4</v>
      </c>
      <c r="I33" s="1" t="s">
        <v>3</v>
      </c>
      <c r="J33" s="97" t="s">
        <v>4</v>
      </c>
      <c r="K33" s="3" t="s">
        <v>4</v>
      </c>
      <c r="L33" s="24" t="s">
        <v>4</v>
      </c>
    </row>
    <row r="34" spans="1:14" x14ac:dyDescent="0.25">
      <c r="A34" s="120"/>
      <c r="B34" s="120"/>
      <c r="C34" s="120"/>
      <c r="D34" s="120"/>
      <c r="E34" s="120"/>
      <c r="F34" s="21">
        <v>2020</v>
      </c>
      <c r="G34" s="21">
        <v>2021</v>
      </c>
      <c r="H34" s="21">
        <v>2022</v>
      </c>
      <c r="I34" s="21">
        <v>2022</v>
      </c>
      <c r="J34" s="97">
        <v>2023</v>
      </c>
      <c r="K34" s="87">
        <v>2024</v>
      </c>
      <c r="L34" s="87">
        <v>2025</v>
      </c>
    </row>
    <row r="35" spans="1:14" ht="15.75" thickBot="1" x14ac:dyDescent="0.3">
      <c r="A35" s="134" t="s">
        <v>5</v>
      </c>
      <c r="B35" s="135"/>
      <c r="C35" s="135"/>
      <c r="D35" s="135"/>
      <c r="E35" s="136"/>
      <c r="F35" s="27" t="s">
        <v>6</v>
      </c>
      <c r="G35" s="27" t="s">
        <v>6</v>
      </c>
      <c r="H35" s="27" t="s">
        <v>6</v>
      </c>
      <c r="I35" s="27" t="s">
        <v>6</v>
      </c>
      <c r="J35" s="105" t="s">
        <v>6</v>
      </c>
      <c r="K35" s="27" t="s">
        <v>6</v>
      </c>
      <c r="L35" s="27" t="s">
        <v>6</v>
      </c>
    </row>
    <row r="36" spans="1:14" ht="15.75" thickTop="1" x14ac:dyDescent="0.25">
      <c r="A36" s="115" t="s">
        <v>77</v>
      </c>
      <c r="B36" s="115"/>
      <c r="C36" s="115"/>
      <c r="D36" s="115"/>
      <c r="E36" s="115"/>
      <c r="F36" s="94">
        <v>4000</v>
      </c>
      <c r="G36" s="94">
        <v>0</v>
      </c>
      <c r="H36" s="95">
        <v>0</v>
      </c>
      <c r="I36" s="96">
        <v>0</v>
      </c>
      <c r="J36" s="106">
        <v>0</v>
      </c>
      <c r="K36" s="94">
        <v>0</v>
      </c>
      <c r="L36" s="94">
        <v>0</v>
      </c>
      <c r="M36" s="79"/>
      <c r="N36" s="28"/>
    </row>
    <row r="37" spans="1:14" x14ac:dyDescent="0.25">
      <c r="A37" s="116" t="s">
        <v>73</v>
      </c>
      <c r="B37" s="116"/>
      <c r="C37" s="116"/>
      <c r="D37" s="116"/>
      <c r="E37" s="116"/>
      <c r="F37" s="78">
        <v>0</v>
      </c>
      <c r="G37" s="78">
        <v>130497.48</v>
      </c>
      <c r="H37" s="77">
        <v>119000</v>
      </c>
      <c r="I37" s="78">
        <v>83477</v>
      </c>
      <c r="J37" s="99">
        <v>113000</v>
      </c>
      <c r="K37" s="40">
        <v>120000</v>
      </c>
      <c r="L37" s="40">
        <v>130000</v>
      </c>
    </row>
    <row r="38" spans="1:14" ht="15.75" thickBot="1" x14ac:dyDescent="0.3">
      <c r="A38" s="116" t="s">
        <v>25</v>
      </c>
      <c r="B38" s="116"/>
      <c r="C38" s="116"/>
      <c r="D38" s="116"/>
      <c r="E38" s="116"/>
      <c r="F38" s="40">
        <v>2979.2</v>
      </c>
      <c r="G38" s="40">
        <v>4442</v>
      </c>
      <c r="H38" s="40">
        <v>1500</v>
      </c>
      <c r="I38" s="42">
        <v>4025</v>
      </c>
      <c r="J38" s="99">
        <v>1500</v>
      </c>
      <c r="K38" s="40">
        <v>1500</v>
      </c>
      <c r="L38" s="40">
        <v>1500</v>
      </c>
    </row>
    <row r="39" spans="1:14" ht="19.5" thickBot="1" x14ac:dyDescent="0.35">
      <c r="A39" s="139" t="s">
        <v>26</v>
      </c>
      <c r="B39" s="140"/>
      <c r="C39" s="140"/>
      <c r="D39" s="140"/>
      <c r="E39" s="140"/>
      <c r="F39" s="41">
        <f>SUM(F36:F38)</f>
        <v>6979.2</v>
      </c>
      <c r="G39" s="41">
        <f>SUM(G36:G38)</f>
        <v>134939.47999999998</v>
      </c>
      <c r="H39" s="41">
        <f>SUM(H36:H38)</f>
        <v>120500</v>
      </c>
      <c r="I39" s="41">
        <f>SUM(I37:I38)</f>
        <v>87502</v>
      </c>
      <c r="J39" s="31">
        <f>SUM(J36:J38)</f>
        <v>114500</v>
      </c>
      <c r="K39" s="54">
        <f>SUM(K36:K38)</f>
        <v>121500</v>
      </c>
      <c r="L39" s="54">
        <f>SUM(L36:L38)</f>
        <v>131500</v>
      </c>
    </row>
    <row r="40" spans="1:14" ht="18.75" x14ac:dyDescent="0.3">
      <c r="A40" s="6"/>
      <c r="B40" s="6"/>
      <c r="C40" s="6"/>
      <c r="D40" s="6"/>
      <c r="E40" s="6"/>
      <c r="F40" s="9"/>
      <c r="G40" s="9"/>
      <c r="H40" s="22"/>
      <c r="I40" s="10"/>
      <c r="J40" s="34"/>
      <c r="K40" s="10"/>
      <c r="L40" s="10"/>
    </row>
    <row r="41" spans="1:14" x14ac:dyDescent="0.25">
      <c r="A41" s="119" t="s">
        <v>27</v>
      </c>
      <c r="B41" s="120"/>
      <c r="C41" s="120"/>
      <c r="D41" s="120"/>
      <c r="E41" s="120"/>
      <c r="F41" s="121" t="s">
        <v>1</v>
      </c>
      <c r="G41" s="121"/>
      <c r="H41" s="24" t="s">
        <v>4</v>
      </c>
      <c r="I41" s="1" t="s">
        <v>3</v>
      </c>
      <c r="J41" s="97" t="s">
        <v>4</v>
      </c>
      <c r="K41" s="3" t="s">
        <v>4</v>
      </c>
      <c r="L41" s="24" t="s">
        <v>4</v>
      </c>
    </row>
    <row r="42" spans="1:14" x14ac:dyDescent="0.25">
      <c r="A42" s="120"/>
      <c r="B42" s="120"/>
      <c r="C42" s="120"/>
      <c r="D42" s="120"/>
      <c r="E42" s="120"/>
      <c r="F42" s="21">
        <v>2020</v>
      </c>
      <c r="G42" s="21">
        <v>2021</v>
      </c>
      <c r="H42" s="21">
        <v>2022</v>
      </c>
      <c r="I42" s="21">
        <v>2022</v>
      </c>
      <c r="J42" s="97">
        <v>2023</v>
      </c>
      <c r="K42" s="87">
        <v>2024</v>
      </c>
      <c r="L42" s="87">
        <v>2025</v>
      </c>
    </row>
    <row r="43" spans="1:14" ht="15.75" thickBot="1" x14ac:dyDescent="0.3">
      <c r="A43" s="131" t="s">
        <v>5</v>
      </c>
      <c r="B43" s="132"/>
      <c r="C43" s="132"/>
      <c r="D43" s="132"/>
      <c r="E43" s="133"/>
      <c r="F43" s="27" t="s">
        <v>6</v>
      </c>
      <c r="G43" s="27" t="s">
        <v>6</v>
      </c>
      <c r="H43" s="25" t="s">
        <v>6</v>
      </c>
      <c r="I43" s="27" t="s">
        <v>6</v>
      </c>
      <c r="J43" s="105" t="s">
        <v>6</v>
      </c>
      <c r="K43" s="5" t="s">
        <v>6</v>
      </c>
      <c r="L43" s="25" t="s">
        <v>6</v>
      </c>
    </row>
    <row r="44" spans="1:14" ht="15.75" thickTop="1" x14ac:dyDescent="0.25">
      <c r="A44" s="116" t="s">
        <v>69</v>
      </c>
      <c r="B44" s="116"/>
      <c r="C44" s="116"/>
      <c r="D44" s="116"/>
      <c r="E44" s="116"/>
      <c r="F44" s="52">
        <v>10590.2</v>
      </c>
      <c r="G44" s="52">
        <v>17543.77</v>
      </c>
      <c r="H44" s="48">
        <v>0</v>
      </c>
      <c r="I44" s="46">
        <v>25263</v>
      </c>
      <c r="J44" s="101">
        <v>0</v>
      </c>
      <c r="K44" s="46">
        <v>0</v>
      </c>
      <c r="L44" s="46">
        <v>0</v>
      </c>
    </row>
    <row r="45" spans="1:14" x14ac:dyDescent="0.25">
      <c r="A45" s="116" t="s">
        <v>68</v>
      </c>
      <c r="B45" s="116"/>
      <c r="C45" s="116"/>
      <c r="D45" s="116"/>
      <c r="E45" s="116"/>
      <c r="F45" s="11">
        <v>12042.51</v>
      </c>
      <c r="G45" s="11">
        <v>2455.9499999999998</v>
      </c>
      <c r="H45" s="48">
        <v>16400</v>
      </c>
      <c r="I45" s="35">
        <v>954</v>
      </c>
      <c r="J45" s="98">
        <v>18300</v>
      </c>
      <c r="K45" s="35">
        <v>16000</v>
      </c>
      <c r="L45" s="35">
        <v>16000</v>
      </c>
    </row>
    <row r="46" spans="1:14" x14ac:dyDescent="0.25">
      <c r="A46" s="116" t="s">
        <v>76</v>
      </c>
      <c r="B46" s="116"/>
      <c r="C46" s="116"/>
      <c r="D46" s="116"/>
      <c r="E46" s="116"/>
      <c r="F46" s="11">
        <v>0</v>
      </c>
      <c r="G46" s="11">
        <v>0</v>
      </c>
      <c r="H46" s="48">
        <v>0</v>
      </c>
      <c r="I46" s="35">
        <v>0</v>
      </c>
      <c r="J46" s="98">
        <v>0</v>
      </c>
      <c r="K46" s="35">
        <v>0</v>
      </c>
      <c r="L46" s="35">
        <v>0</v>
      </c>
    </row>
    <row r="47" spans="1:14" x14ac:dyDescent="0.25">
      <c r="A47" s="116" t="s">
        <v>72</v>
      </c>
      <c r="B47" s="116"/>
      <c r="C47" s="116"/>
      <c r="D47" s="116"/>
      <c r="E47" s="116"/>
      <c r="F47" s="11">
        <v>53372.29</v>
      </c>
      <c r="G47" s="11">
        <v>288138.84000000003</v>
      </c>
      <c r="H47" s="48">
        <v>0</v>
      </c>
      <c r="I47" s="61">
        <v>256793</v>
      </c>
      <c r="J47" s="98">
        <v>0</v>
      </c>
      <c r="K47" s="35">
        <v>0</v>
      </c>
      <c r="L47" s="35">
        <v>0</v>
      </c>
    </row>
    <row r="48" spans="1:14" x14ac:dyDescent="0.25">
      <c r="A48" s="116" t="s">
        <v>28</v>
      </c>
      <c r="B48" s="116"/>
      <c r="C48" s="116"/>
      <c r="D48" s="116"/>
      <c r="E48" s="116"/>
      <c r="F48" s="11">
        <v>23036.15</v>
      </c>
      <c r="G48" s="11">
        <v>17604.71</v>
      </c>
      <c r="H48" s="48">
        <v>154040</v>
      </c>
      <c r="I48" s="35">
        <v>142542</v>
      </c>
      <c r="J48" s="98">
        <v>69136</v>
      </c>
      <c r="K48" s="35">
        <v>0</v>
      </c>
      <c r="L48" s="35">
        <v>0</v>
      </c>
    </row>
    <row r="49" spans="1:12" ht="15.75" thickBot="1" x14ac:dyDescent="0.3">
      <c r="A49" s="116" t="s">
        <v>65</v>
      </c>
      <c r="B49" s="116"/>
      <c r="C49" s="116"/>
      <c r="D49" s="116"/>
      <c r="E49" s="116"/>
      <c r="F49" s="40">
        <v>17501</v>
      </c>
      <c r="G49" s="40">
        <v>0</v>
      </c>
      <c r="H49" s="71">
        <v>0</v>
      </c>
      <c r="I49" s="42">
        <v>0</v>
      </c>
      <c r="J49" s="99">
        <v>0</v>
      </c>
      <c r="K49" s="42">
        <v>0</v>
      </c>
      <c r="L49" s="42">
        <v>0</v>
      </c>
    </row>
    <row r="50" spans="1:12" ht="15.75" thickBot="1" x14ac:dyDescent="0.3">
      <c r="A50" s="141" t="s">
        <v>70</v>
      </c>
      <c r="B50" s="142"/>
      <c r="C50" s="142"/>
      <c r="D50" s="142"/>
      <c r="E50" s="143"/>
      <c r="F50" s="93">
        <f>SUM(F44:F49)</f>
        <v>116542.15</v>
      </c>
      <c r="G50" s="53">
        <f>SUM(G44:G49)</f>
        <v>325743.27000000008</v>
      </c>
      <c r="H50" s="92">
        <f>SUM(H44:H49)</f>
        <v>170440</v>
      </c>
      <c r="I50" s="43">
        <f>SUM(I44:I49)</f>
        <v>425552</v>
      </c>
      <c r="J50" s="100">
        <f>SUM(J44:J49)</f>
        <v>87436</v>
      </c>
      <c r="K50" s="53">
        <v>0</v>
      </c>
      <c r="L50" s="53">
        <v>0</v>
      </c>
    </row>
    <row r="51" spans="1:12" ht="19.5" thickBot="1" x14ac:dyDescent="0.35">
      <c r="A51" s="129" t="s">
        <v>29</v>
      </c>
      <c r="B51" s="130"/>
      <c r="C51" s="130"/>
      <c r="D51" s="130"/>
      <c r="E51" s="144"/>
      <c r="F51" s="41">
        <f>SUM(F50)</f>
        <v>116542.15</v>
      </c>
      <c r="G51" s="41">
        <f>SUM(G50)</f>
        <v>325743.27000000008</v>
      </c>
      <c r="H51" s="76">
        <f>SUM(H50:H50)</f>
        <v>170440</v>
      </c>
      <c r="I51" s="41">
        <f>SUM(I50:I50)</f>
        <v>425552</v>
      </c>
      <c r="J51" s="31">
        <f>SUM(J50)</f>
        <v>87436</v>
      </c>
      <c r="K51" s="54">
        <f>SUM(K44:K50)</f>
        <v>16000</v>
      </c>
      <c r="L51" s="54">
        <f>SUM(L44:L50)</f>
        <v>16000</v>
      </c>
    </row>
    <row r="52" spans="1:12" ht="21.75" thickBot="1" x14ac:dyDescent="0.4">
      <c r="A52" s="137" t="s">
        <v>30</v>
      </c>
      <c r="B52" s="138"/>
      <c r="C52" s="138"/>
      <c r="D52" s="138"/>
      <c r="E52" s="138"/>
      <c r="F52" s="44">
        <f>SUM(F25+F39+F51)</f>
        <v>1418974.99</v>
      </c>
      <c r="G52" s="44">
        <f>SUM(G25+G39+G51)</f>
        <v>1677003.95</v>
      </c>
      <c r="H52" s="44">
        <f>SUM(H25+H39+H51)</f>
        <v>1466240</v>
      </c>
      <c r="I52" s="44">
        <f>I25+I39+I51</f>
        <v>1689722</v>
      </c>
      <c r="J52" s="33">
        <f>SUM(J25+J39+J51)</f>
        <v>1411472</v>
      </c>
      <c r="K52" s="59">
        <f>SUM(K25+K39+K51)</f>
        <v>1409719</v>
      </c>
      <c r="L52" s="59">
        <f>SUM(L25+L39+L51)</f>
        <v>1467469</v>
      </c>
    </row>
    <row r="53" spans="1:12" x14ac:dyDescent="0.25">
      <c r="H53" s="28"/>
      <c r="I53" s="28"/>
      <c r="J53" s="28"/>
    </row>
    <row r="54" spans="1:12" x14ac:dyDescent="0.25">
      <c r="H54" s="28"/>
      <c r="I54" s="28"/>
      <c r="J54" s="28"/>
    </row>
    <row r="55" spans="1:12" x14ac:dyDescent="0.25">
      <c r="H55" s="28"/>
      <c r="I55" s="28"/>
      <c r="J55" s="28"/>
    </row>
    <row r="56" spans="1:12" x14ac:dyDescent="0.25">
      <c r="H56" s="28"/>
      <c r="I56" s="28"/>
      <c r="J56" s="28"/>
    </row>
  </sheetData>
  <mergeCells count="43">
    <mergeCell ref="A35:E35"/>
    <mergeCell ref="A37:E37"/>
    <mergeCell ref="A52:E52"/>
    <mergeCell ref="A38:E38"/>
    <mergeCell ref="A39:E39"/>
    <mergeCell ref="A41:E42"/>
    <mergeCell ref="A50:E50"/>
    <mergeCell ref="A51:E51"/>
    <mergeCell ref="A49:E49"/>
    <mergeCell ref="A47:E47"/>
    <mergeCell ref="A36:E36"/>
    <mergeCell ref="F41:G41"/>
    <mergeCell ref="A43:E43"/>
    <mergeCell ref="A44:E44"/>
    <mergeCell ref="A45:E45"/>
    <mergeCell ref="A48:E48"/>
    <mergeCell ref="A46:E46"/>
    <mergeCell ref="F33:G33"/>
    <mergeCell ref="A22:E22"/>
    <mergeCell ref="A23:E23"/>
    <mergeCell ref="A24:E24"/>
    <mergeCell ref="A25:E25"/>
    <mergeCell ref="A33:E34"/>
    <mergeCell ref="A1:L2"/>
    <mergeCell ref="A18:E18"/>
    <mergeCell ref="A19:E19"/>
    <mergeCell ref="A20:E20"/>
    <mergeCell ref="A21:E21"/>
    <mergeCell ref="A7:E7"/>
    <mergeCell ref="A3:E4"/>
    <mergeCell ref="F3:G3"/>
    <mergeCell ref="A5:E5"/>
    <mergeCell ref="A6:E6"/>
    <mergeCell ref="A17:E17"/>
    <mergeCell ref="A8:E8"/>
    <mergeCell ref="A9:E9"/>
    <mergeCell ref="A10:E10"/>
    <mergeCell ref="A11:E11"/>
    <mergeCell ref="A12:E12"/>
    <mergeCell ref="A14:E14"/>
    <mergeCell ref="A15:E15"/>
    <mergeCell ref="A16:E16"/>
    <mergeCell ref="A13:E13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R46" sqref="R46"/>
    </sheetView>
  </sheetViews>
  <sheetFormatPr defaultRowHeight="15" x14ac:dyDescent="0.25"/>
  <cols>
    <col min="5" max="5" width="2.42578125" customWidth="1"/>
    <col min="6" max="6" width="12.85546875" customWidth="1"/>
    <col min="7" max="7" width="13.85546875" customWidth="1"/>
    <col min="8" max="8" width="12.7109375" customWidth="1"/>
    <col min="9" max="9" width="13.42578125" customWidth="1"/>
    <col min="10" max="10" width="12.7109375" customWidth="1"/>
    <col min="11" max="11" width="13" customWidth="1"/>
    <col min="12" max="12" width="12.85546875" customWidth="1"/>
  </cols>
  <sheetData>
    <row r="1" spans="1:12" ht="14.45" customHeight="1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4.45" customHeigh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4.45" customHeight="1" x14ac:dyDescent="0.25">
      <c r="A3" s="148" t="s">
        <v>31</v>
      </c>
      <c r="B3" s="149"/>
      <c r="C3" s="149"/>
      <c r="D3" s="149"/>
      <c r="E3" s="150"/>
      <c r="F3" s="154" t="s">
        <v>1</v>
      </c>
      <c r="G3" s="155"/>
      <c r="H3" s="3" t="s">
        <v>2</v>
      </c>
      <c r="I3" s="4" t="s">
        <v>3</v>
      </c>
      <c r="J3" s="97" t="s">
        <v>4</v>
      </c>
      <c r="K3" s="2" t="s">
        <v>4</v>
      </c>
      <c r="L3" s="3" t="s">
        <v>4</v>
      </c>
    </row>
    <row r="4" spans="1:12" ht="15.75" thickBot="1" x14ac:dyDescent="0.3">
      <c r="A4" s="151"/>
      <c r="B4" s="152"/>
      <c r="C4" s="152"/>
      <c r="D4" s="152"/>
      <c r="E4" s="153"/>
      <c r="F4" s="21">
        <v>2020</v>
      </c>
      <c r="G4" s="21">
        <v>2021</v>
      </c>
      <c r="H4" s="21">
        <v>2022</v>
      </c>
      <c r="I4" s="21">
        <v>2022</v>
      </c>
      <c r="J4" s="97">
        <v>2023</v>
      </c>
      <c r="K4" s="87">
        <v>2024</v>
      </c>
      <c r="L4" s="87">
        <v>2025</v>
      </c>
    </row>
    <row r="5" spans="1:12" ht="15.75" thickTop="1" x14ac:dyDescent="0.25">
      <c r="A5" s="156" t="s">
        <v>5</v>
      </c>
      <c r="B5" s="157"/>
      <c r="C5" s="157"/>
      <c r="D5" s="157"/>
      <c r="E5" s="158"/>
      <c r="F5" s="70" t="s">
        <v>6</v>
      </c>
      <c r="G5" s="26" t="s">
        <v>6</v>
      </c>
      <c r="H5" s="21" t="s">
        <v>6</v>
      </c>
      <c r="I5" s="26" t="s">
        <v>6</v>
      </c>
      <c r="J5" s="97" t="s">
        <v>6</v>
      </c>
      <c r="K5" s="26" t="s">
        <v>6</v>
      </c>
      <c r="L5" s="26" t="s">
        <v>6</v>
      </c>
    </row>
    <row r="6" spans="1:12" x14ac:dyDescent="0.25">
      <c r="A6" s="159" t="s">
        <v>32</v>
      </c>
      <c r="B6" s="160"/>
      <c r="C6" s="160"/>
      <c r="D6" s="160"/>
      <c r="E6" s="161"/>
      <c r="F6" s="11">
        <v>92068.6</v>
      </c>
      <c r="G6" s="11">
        <v>85455.38</v>
      </c>
      <c r="H6" s="11">
        <v>96030</v>
      </c>
      <c r="I6" s="11">
        <v>95974</v>
      </c>
      <c r="J6" s="98">
        <v>102000</v>
      </c>
      <c r="K6" s="11">
        <v>102130</v>
      </c>
      <c r="L6" s="11">
        <v>105000</v>
      </c>
    </row>
    <row r="7" spans="1:12" x14ac:dyDescent="0.25">
      <c r="A7" s="12" t="s">
        <v>33</v>
      </c>
      <c r="B7" s="13"/>
      <c r="C7" s="13"/>
      <c r="D7" s="13"/>
      <c r="E7" s="14"/>
      <c r="F7" s="11">
        <v>3417.01</v>
      </c>
      <c r="G7" s="11">
        <v>4645.5</v>
      </c>
      <c r="H7" s="11">
        <v>4350</v>
      </c>
      <c r="I7" s="11">
        <v>4000</v>
      </c>
      <c r="J7" s="98">
        <v>5000</v>
      </c>
      <c r="K7" s="11">
        <v>5000</v>
      </c>
      <c r="L7" s="11">
        <v>5000</v>
      </c>
    </row>
    <row r="8" spans="1:12" x14ac:dyDescent="0.25">
      <c r="A8" s="145" t="s">
        <v>34</v>
      </c>
      <c r="B8" s="146"/>
      <c r="C8" s="146"/>
      <c r="D8" s="146"/>
      <c r="E8" s="147"/>
      <c r="F8" s="11">
        <v>4914.6499999999996</v>
      </c>
      <c r="G8" s="11">
        <v>6343.88</v>
      </c>
      <c r="H8" s="11">
        <v>5750</v>
      </c>
      <c r="I8" s="11">
        <v>5800</v>
      </c>
      <c r="J8" s="98">
        <v>6500</v>
      </c>
      <c r="K8" s="11">
        <v>6500</v>
      </c>
      <c r="L8" s="11">
        <v>6700</v>
      </c>
    </row>
    <row r="9" spans="1:12" x14ac:dyDescent="0.25">
      <c r="A9" s="145" t="s">
        <v>35</v>
      </c>
      <c r="B9" s="146"/>
      <c r="C9" s="146"/>
      <c r="D9" s="146"/>
      <c r="E9" s="147"/>
      <c r="F9" s="11">
        <v>1954.35</v>
      </c>
      <c r="G9" s="11">
        <v>1631.45</v>
      </c>
      <c r="H9" s="11">
        <v>4700</v>
      </c>
      <c r="I9" s="11">
        <v>2100</v>
      </c>
      <c r="J9" s="98">
        <v>2500</v>
      </c>
      <c r="K9" s="11">
        <v>3000</v>
      </c>
      <c r="L9" s="11">
        <v>3000</v>
      </c>
    </row>
    <row r="10" spans="1:12" x14ac:dyDescent="0.25">
      <c r="A10" s="145" t="s">
        <v>36</v>
      </c>
      <c r="B10" s="146"/>
      <c r="C10" s="146"/>
      <c r="D10" s="146"/>
      <c r="E10" s="147"/>
      <c r="F10" s="11">
        <v>24705.46</v>
      </c>
      <c r="G10" s="11">
        <v>25927.94</v>
      </c>
      <c r="H10" s="11">
        <v>26705</v>
      </c>
      <c r="I10" s="11">
        <v>28566</v>
      </c>
      <c r="J10" s="98">
        <v>30000</v>
      </c>
      <c r="K10" s="11">
        <v>33239</v>
      </c>
      <c r="L10" s="11">
        <v>34000</v>
      </c>
    </row>
    <row r="11" spans="1:12" ht="14.45" customHeight="1" x14ac:dyDescent="0.25">
      <c r="A11" s="145" t="s">
        <v>37</v>
      </c>
      <c r="B11" s="146"/>
      <c r="C11" s="146"/>
      <c r="D11" s="146"/>
      <c r="E11" s="147"/>
      <c r="F11" s="11">
        <v>478.08</v>
      </c>
      <c r="G11" s="11">
        <v>448.2</v>
      </c>
      <c r="H11" s="11">
        <v>610</v>
      </c>
      <c r="I11" s="11">
        <v>468</v>
      </c>
      <c r="J11" s="98">
        <v>500</v>
      </c>
      <c r="K11" s="11">
        <v>630</v>
      </c>
      <c r="L11" s="11">
        <v>630</v>
      </c>
    </row>
    <row r="12" spans="1:12" x14ac:dyDescent="0.25">
      <c r="A12" s="145" t="s">
        <v>38</v>
      </c>
      <c r="B12" s="146"/>
      <c r="C12" s="146"/>
      <c r="D12" s="146"/>
      <c r="E12" s="147"/>
      <c r="F12" s="11">
        <v>231.44</v>
      </c>
      <c r="G12" s="11">
        <v>0</v>
      </c>
      <c r="H12" s="11">
        <v>600</v>
      </c>
      <c r="I12" s="11">
        <v>293</v>
      </c>
      <c r="J12" s="98">
        <v>600</v>
      </c>
      <c r="K12" s="11">
        <v>800</v>
      </c>
      <c r="L12" s="11">
        <v>1000</v>
      </c>
    </row>
    <row r="13" spans="1:12" x14ac:dyDescent="0.25">
      <c r="A13" s="145" t="s">
        <v>39</v>
      </c>
      <c r="B13" s="146"/>
      <c r="C13" s="146"/>
      <c r="D13" s="146"/>
      <c r="E13" s="147"/>
      <c r="F13" s="11">
        <v>15138.01</v>
      </c>
      <c r="G13" s="11">
        <v>14074.71</v>
      </c>
      <c r="H13" s="11">
        <v>20200</v>
      </c>
      <c r="I13" s="11">
        <v>25000</v>
      </c>
      <c r="J13" s="98">
        <v>30000</v>
      </c>
      <c r="K13" s="47">
        <v>35000</v>
      </c>
      <c r="L13" s="47">
        <v>40000</v>
      </c>
    </row>
    <row r="14" spans="1:12" x14ac:dyDescent="0.25">
      <c r="A14" s="145" t="s">
        <v>40</v>
      </c>
      <c r="B14" s="146"/>
      <c r="C14" s="146"/>
      <c r="D14" s="146"/>
      <c r="E14" s="147"/>
      <c r="F14" s="11">
        <v>23981.19</v>
      </c>
      <c r="G14" s="11">
        <v>31414.75</v>
      </c>
      <c r="H14" s="11">
        <v>42750</v>
      </c>
      <c r="I14" s="11">
        <v>19000</v>
      </c>
      <c r="J14" s="98">
        <v>25080</v>
      </c>
      <c r="K14" s="47">
        <v>34029</v>
      </c>
      <c r="L14" s="47">
        <v>35125</v>
      </c>
    </row>
    <row r="15" spans="1:12" x14ac:dyDescent="0.25">
      <c r="A15" s="159" t="s">
        <v>41</v>
      </c>
      <c r="B15" s="160"/>
      <c r="C15" s="160"/>
      <c r="D15" s="160"/>
      <c r="E15" s="161"/>
      <c r="F15" s="11">
        <v>5031.6499999999996</v>
      </c>
      <c r="G15" s="11">
        <v>4952.97</v>
      </c>
      <c r="H15" s="11">
        <v>13870</v>
      </c>
      <c r="I15" s="11">
        <v>5800</v>
      </c>
      <c r="J15" s="98">
        <v>12000</v>
      </c>
      <c r="K15" s="11">
        <v>15450</v>
      </c>
      <c r="L15" s="11">
        <v>17450</v>
      </c>
    </row>
    <row r="16" spans="1:12" x14ac:dyDescent="0.25">
      <c r="A16" s="145" t="s">
        <v>42</v>
      </c>
      <c r="B16" s="146"/>
      <c r="C16" s="146"/>
      <c r="D16" s="146"/>
      <c r="E16" s="147"/>
      <c r="F16" s="11">
        <v>16332.93</v>
      </c>
      <c r="G16" s="11">
        <v>22851.91</v>
      </c>
      <c r="H16" s="11">
        <v>25378</v>
      </c>
      <c r="I16" s="11">
        <v>9400</v>
      </c>
      <c r="J16" s="98">
        <v>21291</v>
      </c>
      <c r="K16" s="47">
        <v>32470</v>
      </c>
      <c r="L16" s="47">
        <v>35470</v>
      </c>
    </row>
    <row r="17" spans="1:13" x14ac:dyDescent="0.25">
      <c r="A17" s="145" t="s">
        <v>43</v>
      </c>
      <c r="B17" s="146"/>
      <c r="C17" s="146"/>
      <c r="D17" s="146"/>
      <c r="E17" s="147"/>
      <c r="F17" s="11">
        <v>0</v>
      </c>
      <c r="G17" s="11">
        <v>0</v>
      </c>
      <c r="H17" s="11">
        <v>1600</v>
      </c>
      <c r="I17" s="11">
        <v>24</v>
      </c>
      <c r="J17" s="98">
        <v>100</v>
      </c>
      <c r="K17" s="11">
        <v>1850</v>
      </c>
      <c r="L17" s="11">
        <v>1850</v>
      </c>
    </row>
    <row r="18" spans="1:13" x14ac:dyDescent="0.25">
      <c r="A18" s="145" t="s">
        <v>44</v>
      </c>
      <c r="B18" s="146"/>
      <c r="C18" s="146"/>
      <c r="D18" s="146"/>
      <c r="E18" s="147"/>
      <c r="F18" s="11">
        <v>77934.16</v>
      </c>
      <c r="G18" s="11">
        <v>87494.399999999994</v>
      </c>
      <c r="H18" s="11">
        <v>105905</v>
      </c>
      <c r="I18" s="11">
        <v>85000</v>
      </c>
      <c r="J18" s="98">
        <v>99641</v>
      </c>
      <c r="K18" s="11">
        <v>106646</v>
      </c>
      <c r="L18" s="11">
        <v>113000</v>
      </c>
    </row>
    <row r="19" spans="1:13" x14ac:dyDescent="0.25">
      <c r="A19" s="145" t="s">
        <v>45</v>
      </c>
      <c r="B19" s="146"/>
      <c r="C19" s="146"/>
      <c r="D19" s="146"/>
      <c r="E19" s="147"/>
      <c r="F19" s="11">
        <v>2644.8</v>
      </c>
      <c r="G19" s="11">
        <v>3217.98</v>
      </c>
      <c r="H19" s="11">
        <v>3300</v>
      </c>
      <c r="I19" s="11">
        <v>3358</v>
      </c>
      <c r="J19" s="98">
        <v>5000</v>
      </c>
      <c r="K19" s="11">
        <v>3700</v>
      </c>
      <c r="L19" s="11">
        <v>3700</v>
      </c>
    </row>
    <row r="20" spans="1:13" x14ac:dyDescent="0.25">
      <c r="A20" s="145" t="s">
        <v>46</v>
      </c>
      <c r="B20" s="146"/>
      <c r="C20" s="146"/>
      <c r="D20" s="146"/>
      <c r="E20" s="147"/>
      <c r="F20" s="11">
        <v>6365.52</v>
      </c>
      <c r="G20" s="11">
        <v>7006.05</v>
      </c>
      <c r="H20" s="11">
        <v>9000</v>
      </c>
      <c r="I20" s="11">
        <v>5152</v>
      </c>
      <c r="J20" s="98">
        <v>7000</v>
      </c>
      <c r="K20" s="11">
        <v>9500</v>
      </c>
      <c r="L20" s="11">
        <v>9500</v>
      </c>
    </row>
    <row r="21" spans="1:13" x14ac:dyDescent="0.25">
      <c r="A21" s="145" t="s">
        <v>47</v>
      </c>
      <c r="B21" s="146"/>
      <c r="C21" s="146"/>
      <c r="D21" s="146"/>
      <c r="E21" s="147"/>
      <c r="F21" s="11">
        <v>0</v>
      </c>
      <c r="G21" s="11">
        <v>17000</v>
      </c>
      <c r="H21" s="11">
        <v>0</v>
      </c>
      <c r="I21" s="11">
        <v>15000</v>
      </c>
      <c r="J21" s="98">
        <v>20000</v>
      </c>
      <c r="K21" s="11">
        <v>0</v>
      </c>
      <c r="L21" s="11">
        <v>0</v>
      </c>
    </row>
    <row r="22" spans="1:13" ht="15.75" thickBot="1" x14ac:dyDescent="0.3">
      <c r="A22" s="165" t="s">
        <v>48</v>
      </c>
      <c r="B22" s="166"/>
      <c r="C22" s="166"/>
      <c r="D22" s="166"/>
      <c r="E22" s="167"/>
      <c r="F22" s="40">
        <v>3465.82</v>
      </c>
      <c r="G22" s="40">
        <v>3279.83</v>
      </c>
      <c r="H22" s="40">
        <v>4500</v>
      </c>
      <c r="I22" s="40">
        <v>3300</v>
      </c>
      <c r="J22" s="99">
        <v>3500</v>
      </c>
      <c r="K22" s="40">
        <v>4900</v>
      </c>
      <c r="L22" s="40">
        <v>4900</v>
      </c>
    </row>
    <row r="23" spans="1:13" ht="19.5" thickBot="1" x14ac:dyDescent="0.35">
      <c r="A23" s="168" t="s">
        <v>49</v>
      </c>
      <c r="B23" s="169"/>
      <c r="C23" s="169"/>
      <c r="D23" s="169"/>
      <c r="E23" s="170"/>
      <c r="F23" s="45">
        <f t="shared" ref="F23" si="0">SUM(F6:F22)</f>
        <v>278663.67000000004</v>
      </c>
      <c r="G23" s="45">
        <f>SUM(G6:G22)</f>
        <v>315744.94999999995</v>
      </c>
      <c r="H23" s="45">
        <f t="shared" ref="H23" si="1">SUM(H6:H22)</f>
        <v>365248</v>
      </c>
      <c r="I23" s="45">
        <f t="shared" ref="I23:L23" si="2">SUM(I6:I22)</f>
        <v>308235</v>
      </c>
      <c r="J23" s="107">
        <f>SUM(J6:J22)</f>
        <v>370712</v>
      </c>
      <c r="K23" s="55">
        <f t="shared" ref="K23" si="3">SUM(K6:K22)</f>
        <v>394844</v>
      </c>
      <c r="L23" s="55">
        <f t="shared" si="2"/>
        <v>416325</v>
      </c>
    </row>
    <row r="24" spans="1:13" ht="19.5" thickBot="1" x14ac:dyDescent="0.35">
      <c r="A24" s="168" t="s">
        <v>79</v>
      </c>
      <c r="B24" s="169"/>
      <c r="C24" s="169"/>
      <c r="D24" s="169"/>
      <c r="E24" s="170"/>
      <c r="F24" s="83">
        <f t="shared" ref="F24:L24" si="4">F25+F26+F27+F28</f>
        <v>783402.49</v>
      </c>
      <c r="G24" s="83">
        <f t="shared" si="4"/>
        <v>787014.13000000012</v>
      </c>
      <c r="H24" s="45">
        <f t="shared" si="4"/>
        <v>808152</v>
      </c>
      <c r="I24" s="45">
        <f t="shared" si="4"/>
        <v>818330</v>
      </c>
      <c r="J24" s="107">
        <f>SUM(J25:J28)</f>
        <v>838824</v>
      </c>
      <c r="K24" s="55">
        <f t="shared" si="4"/>
        <v>870000</v>
      </c>
      <c r="L24" s="55">
        <f t="shared" si="4"/>
        <v>896269</v>
      </c>
    </row>
    <row r="25" spans="1:13" x14ac:dyDescent="0.25">
      <c r="A25" s="162" t="s">
        <v>50</v>
      </c>
      <c r="B25" s="163"/>
      <c r="C25" s="163"/>
      <c r="D25" s="163"/>
      <c r="E25" s="164"/>
      <c r="F25" s="51">
        <v>185871.59</v>
      </c>
      <c r="G25" s="51">
        <v>198573.42</v>
      </c>
      <c r="H25" s="89">
        <v>199152</v>
      </c>
      <c r="I25" s="51">
        <v>223330</v>
      </c>
      <c r="J25" s="108">
        <v>233824</v>
      </c>
      <c r="K25" s="80">
        <v>230000</v>
      </c>
      <c r="L25" s="80">
        <v>246269</v>
      </c>
    </row>
    <row r="26" spans="1:13" x14ac:dyDescent="0.25">
      <c r="A26" s="185" t="s">
        <v>51</v>
      </c>
      <c r="B26" s="186"/>
      <c r="C26" s="186"/>
      <c r="D26" s="186"/>
      <c r="E26" s="187"/>
      <c r="F26" s="9">
        <v>569053.57999999996</v>
      </c>
      <c r="G26" s="91">
        <v>549239.54</v>
      </c>
      <c r="H26" s="89">
        <v>530000</v>
      </c>
      <c r="I26" s="11">
        <v>535000</v>
      </c>
      <c r="J26" s="108">
        <v>540000</v>
      </c>
      <c r="K26" s="81">
        <v>575000</v>
      </c>
      <c r="L26" s="81">
        <v>585000</v>
      </c>
    </row>
    <row r="27" spans="1:13" x14ac:dyDescent="0.25">
      <c r="A27" s="185" t="s">
        <v>74</v>
      </c>
      <c r="B27" s="186"/>
      <c r="C27" s="186"/>
      <c r="D27" s="186"/>
      <c r="E27" s="187"/>
      <c r="F27" s="11">
        <v>27375.52</v>
      </c>
      <c r="G27" s="88">
        <v>39201.17</v>
      </c>
      <c r="H27" s="89">
        <v>34000</v>
      </c>
      <c r="I27" s="11">
        <v>60000</v>
      </c>
      <c r="J27" s="108">
        <v>65000</v>
      </c>
      <c r="K27" s="81">
        <v>65000</v>
      </c>
      <c r="L27" s="81">
        <v>65000</v>
      </c>
    </row>
    <row r="28" spans="1:13" ht="15.75" thickBot="1" x14ac:dyDescent="0.3">
      <c r="A28" s="188" t="s">
        <v>52</v>
      </c>
      <c r="B28" s="189"/>
      <c r="C28" s="189"/>
      <c r="D28" s="189"/>
      <c r="E28" s="190"/>
      <c r="F28" s="40">
        <v>1101.8</v>
      </c>
      <c r="G28" s="40">
        <v>0</v>
      </c>
      <c r="H28" s="90">
        <v>45000</v>
      </c>
      <c r="I28" s="40">
        <v>0</v>
      </c>
      <c r="J28" s="109">
        <v>0</v>
      </c>
      <c r="K28" s="82">
        <v>0</v>
      </c>
      <c r="L28" s="82">
        <v>0</v>
      </c>
    </row>
    <row r="29" spans="1:13" ht="19.5" thickBot="1" x14ac:dyDescent="0.35">
      <c r="A29" s="23" t="s">
        <v>53</v>
      </c>
      <c r="B29" s="16"/>
      <c r="C29" s="16"/>
      <c r="D29" s="16"/>
      <c r="E29" s="30"/>
      <c r="F29" s="41">
        <f>SUM(F24+F23)</f>
        <v>1062066.1600000001</v>
      </c>
      <c r="G29" s="41">
        <f>SUM(G24+G23)</f>
        <v>1102759.08</v>
      </c>
      <c r="H29" s="41">
        <f>SUM(H23+H24)</f>
        <v>1173400</v>
      </c>
      <c r="I29" s="41">
        <f>SUM(I23+I24)</f>
        <v>1126565</v>
      </c>
      <c r="J29" s="31">
        <f>SUM(J23+J24)</f>
        <v>1209536</v>
      </c>
      <c r="K29" s="54">
        <f>SUM(K23+K24)</f>
        <v>1264844</v>
      </c>
      <c r="L29" s="54">
        <f>SUM(L23+L24)</f>
        <v>1312594</v>
      </c>
    </row>
    <row r="30" spans="1:13" s="20" customFormat="1" ht="18.75" x14ac:dyDescent="0.3">
      <c r="A30" s="19"/>
      <c r="B30" s="19"/>
      <c r="C30" s="19"/>
      <c r="D30" s="19"/>
      <c r="E30" s="19"/>
      <c r="F30" s="18"/>
      <c r="G30" s="18"/>
      <c r="H30" s="18"/>
      <c r="I30" s="18"/>
      <c r="J30" s="18"/>
      <c r="K30" s="18"/>
      <c r="L30" s="18"/>
    </row>
    <row r="31" spans="1:13" s="20" customFormat="1" ht="18.75" x14ac:dyDescent="0.3">
      <c r="A31" s="19"/>
      <c r="B31" s="19"/>
      <c r="C31" s="19"/>
      <c r="D31" s="19"/>
      <c r="E31" s="19"/>
      <c r="F31" s="18"/>
      <c r="G31" s="18"/>
      <c r="H31" s="18"/>
      <c r="I31" s="18"/>
      <c r="J31" s="18"/>
      <c r="K31" s="18"/>
      <c r="L31" s="18"/>
      <c r="M31" s="29"/>
    </row>
    <row r="32" spans="1:13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2" ht="14.45" customHeight="1" x14ac:dyDescent="0.25">
      <c r="A33" s="148" t="s">
        <v>54</v>
      </c>
      <c r="B33" s="149"/>
      <c r="C33" s="149"/>
      <c r="D33" s="149"/>
      <c r="E33" s="150"/>
      <c r="F33" s="154" t="s">
        <v>1</v>
      </c>
      <c r="G33" s="155"/>
      <c r="H33" s="26" t="s">
        <v>2</v>
      </c>
      <c r="I33" s="4" t="s">
        <v>3</v>
      </c>
      <c r="J33" s="97" t="s">
        <v>4</v>
      </c>
      <c r="K33" s="2" t="s">
        <v>4</v>
      </c>
      <c r="L33" s="26" t="s">
        <v>4</v>
      </c>
    </row>
    <row r="34" spans="1:12" ht="15" customHeight="1" thickBot="1" x14ac:dyDescent="0.3">
      <c r="A34" s="151"/>
      <c r="B34" s="152"/>
      <c r="C34" s="152"/>
      <c r="D34" s="152"/>
      <c r="E34" s="153"/>
      <c r="F34" s="21">
        <v>2020</v>
      </c>
      <c r="G34" s="21">
        <v>2021</v>
      </c>
      <c r="H34" s="21">
        <v>2022</v>
      </c>
      <c r="I34" s="21">
        <v>2022</v>
      </c>
      <c r="J34" s="97">
        <v>2023</v>
      </c>
      <c r="K34" s="87">
        <v>2024</v>
      </c>
      <c r="L34" s="87">
        <v>2025</v>
      </c>
    </row>
    <row r="35" spans="1:12" ht="15.75" thickTop="1" x14ac:dyDescent="0.25">
      <c r="A35" s="156" t="s">
        <v>5</v>
      </c>
      <c r="B35" s="157"/>
      <c r="C35" s="157"/>
      <c r="D35" s="157"/>
      <c r="E35" s="158"/>
      <c r="F35" s="70" t="s">
        <v>6</v>
      </c>
      <c r="G35" s="26" t="s">
        <v>6</v>
      </c>
      <c r="H35" s="26" t="s">
        <v>6</v>
      </c>
      <c r="I35" s="26" t="s">
        <v>6</v>
      </c>
      <c r="J35" s="97" t="s">
        <v>6</v>
      </c>
      <c r="K35" s="26" t="s">
        <v>6</v>
      </c>
      <c r="L35" s="3" t="s">
        <v>6</v>
      </c>
    </row>
    <row r="36" spans="1:12" x14ac:dyDescent="0.25">
      <c r="A36" s="173" t="s">
        <v>55</v>
      </c>
      <c r="B36" s="174"/>
      <c r="C36" s="174"/>
      <c r="D36" s="174"/>
      <c r="E36" s="175"/>
      <c r="F36" s="35">
        <v>4436.5</v>
      </c>
      <c r="G36" s="35">
        <v>6700</v>
      </c>
      <c r="H36" s="11">
        <v>3500</v>
      </c>
      <c r="I36" s="35">
        <v>1225</v>
      </c>
      <c r="J36" s="98">
        <v>1500</v>
      </c>
      <c r="K36" s="46">
        <v>1500</v>
      </c>
      <c r="L36" s="46">
        <v>1500</v>
      </c>
    </row>
    <row r="37" spans="1:12" x14ac:dyDescent="0.25">
      <c r="A37" s="173" t="s">
        <v>67</v>
      </c>
      <c r="B37" s="174"/>
      <c r="C37" s="174"/>
      <c r="D37" s="174"/>
      <c r="E37" s="175"/>
      <c r="F37" s="35">
        <v>12258.98</v>
      </c>
      <c r="G37" s="35">
        <v>0</v>
      </c>
      <c r="H37" s="11">
        <v>0</v>
      </c>
      <c r="I37" s="35">
        <v>0</v>
      </c>
      <c r="J37" s="98">
        <v>0</v>
      </c>
      <c r="K37" s="46">
        <v>0</v>
      </c>
      <c r="L37" s="46">
        <v>0</v>
      </c>
    </row>
    <row r="38" spans="1:12" x14ac:dyDescent="0.25">
      <c r="A38" s="173" t="s">
        <v>56</v>
      </c>
      <c r="B38" s="174"/>
      <c r="C38" s="174"/>
      <c r="D38" s="174"/>
      <c r="E38" s="175"/>
      <c r="F38" s="35">
        <v>1645.9</v>
      </c>
      <c r="G38" s="35">
        <v>55938</v>
      </c>
      <c r="H38" s="11">
        <v>42000</v>
      </c>
      <c r="I38" s="35">
        <v>39202</v>
      </c>
      <c r="J38" s="98">
        <v>6000</v>
      </c>
      <c r="K38" s="35">
        <v>40000</v>
      </c>
      <c r="L38" s="35">
        <v>40000</v>
      </c>
    </row>
    <row r="39" spans="1:12" x14ac:dyDescent="0.25">
      <c r="A39" s="173" t="s">
        <v>57</v>
      </c>
      <c r="B39" s="174"/>
      <c r="C39" s="174"/>
      <c r="D39" s="174"/>
      <c r="E39" s="175"/>
      <c r="F39" s="35">
        <v>1200</v>
      </c>
      <c r="G39" s="35">
        <v>6868.5</v>
      </c>
      <c r="H39" s="11">
        <v>9700</v>
      </c>
      <c r="I39" s="35">
        <v>9220</v>
      </c>
      <c r="J39" s="98">
        <v>50000</v>
      </c>
      <c r="K39" s="35">
        <v>0</v>
      </c>
      <c r="L39" s="35">
        <v>0</v>
      </c>
    </row>
    <row r="40" spans="1:12" x14ac:dyDescent="0.25">
      <c r="A40" s="173" t="s">
        <v>58</v>
      </c>
      <c r="B40" s="174"/>
      <c r="C40" s="174"/>
      <c r="D40" s="174"/>
      <c r="E40" s="175"/>
      <c r="F40" s="35">
        <v>22814.65</v>
      </c>
      <c r="G40" s="35">
        <v>184862.94</v>
      </c>
      <c r="H40" s="11">
        <v>132340</v>
      </c>
      <c r="I40" s="35">
        <v>376653</v>
      </c>
      <c r="J40" s="98">
        <v>126136</v>
      </c>
      <c r="K40" s="35">
        <v>80000</v>
      </c>
      <c r="L40" s="35">
        <v>90000</v>
      </c>
    </row>
    <row r="41" spans="1:12" ht="15.75" thickBot="1" x14ac:dyDescent="0.3">
      <c r="A41" s="173" t="s">
        <v>64</v>
      </c>
      <c r="B41" s="174"/>
      <c r="C41" s="174"/>
      <c r="D41" s="174"/>
      <c r="E41" s="175"/>
      <c r="F41" s="35">
        <v>0</v>
      </c>
      <c r="G41" s="35">
        <v>0</v>
      </c>
      <c r="H41" s="11">
        <v>87000</v>
      </c>
      <c r="I41" s="35">
        <v>0</v>
      </c>
      <c r="J41" s="98">
        <v>0</v>
      </c>
      <c r="K41" s="35">
        <v>0</v>
      </c>
      <c r="L41" s="35">
        <v>0</v>
      </c>
    </row>
    <row r="42" spans="1:12" ht="19.5" thickBot="1" x14ac:dyDescent="0.35">
      <c r="A42" s="15" t="s">
        <v>59</v>
      </c>
      <c r="B42" s="16"/>
      <c r="C42" s="16"/>
      <c r="D42" s="16"/>
      <c r="E42" s="30"/>
      <c r="F42" s="41">
        <f t="shared" ref="F42:L42" si="5">SUM(F36:F41)</f>
        <v>42356.03</v>
      </c>
      <c r="G42" s="41">
        <f t="shared" si="5"/>
        <v>254369.44</v>
      </c>
      <c r="H42" s="41">
        <f t="shared" si="5"/>
        <v>274540</v>
      </c>
      <c r="I42" s="41">
        <f t="shared" si="5"/>
        <v>426300</v>
      </c>
      <c r="J42" s="31">
        <f t="shared" si="5"/>
        <v>183636</v>
      </c>
      <c r="K42" s="54">
        <f t="shared" si="5"/>
        <v>121500</v>
      </c>
      <c r="L42" s="54">
        <f t="shared" si="5"/>
        <v>131500</v>
      </c>
    </row>
    <row r="43" spans="1:12" x14ac:dyDescent="0.25">
      <c r="F43" s="56"/>
      <c r="G43" s="56"/>
      <c r="H43" s="56"/>
      <c r="I43" s="56"/>
      <c r="J43" s="32"/>
      <c r="K43" s="56"/>
      <c r="L43" s="56"/>
    </row>
    <row r="44" spans="1:12" x14ac:dyDescent="0.25">
      <c r="A44" s="148" t="s">
        <v>60</v>
      </c>
      <c r="B44" s="149"/>
      <c r="C44" s="149"/>
      <c r="D44" s="149"/>
      <c r="E44" s="150"/>
      <c r="F44" s="171" t="s">
        <v>1</v>
      </c>
      <c r="G44" s="172"/>
      <c r="H44" s="57" t="s">
        <v>2</v>
      </c>
      <c r="I44" s="58" t="s">
        <v>3</v>
      </c>
      <c r="J44" s="97" t="s">
        <v>4</v>
      </c>
      <c r="K44" s="58" t="s">
        <v>4</v>
      </c>
      <c r="L44" s="58" t="s">
        <v>4</v>
      </c>
    </row>
    <row r="45" spans="1:12" ht="15.75" thickBot="1" x14ac:dyDescent="0.3">
      <c r="A45" s="151"/>
      <c r="B45" s="152"/>
      <c r="C45" s="152"/>
      <c r="D45" s="152"/>
      <c r="E45" s="153"/>
      <c r="F45" s="21">
        <v>2020</v>
      </c>
      <c r="G45" s="21">
        <v>2021</v>
      </c>
      <c r="H45" s="21">
        <v>2022</v>
      </c>
      <c r="I45" s="21">
        <v>2022</v>
      </c>
      <c r="J45" s="97">
        <v>2023</v>
      </c>
      <c r="K45" s="87">
        <v>2024</v>
      </c>
      <c r="L45" s="87">
        <v>2025</v>
      </c>
    </row>
    <row r="46" spans="1:12" ht="15.75" thickTop="1" x14ac:dyDescent="0.25">
      <c r="A46" s="156" t="s">
        <v>5</v>
      </c>
      <c r="B46" s="157"/>
      <c r="C46" s="157"/>
      <c r="D46" s="157"/>
      <c r="E46" s="158"/>
      <c r="F46" s="58" t="s">
        <v>6</v>
      </c>
      <c r="G46" s="58" t="s">
        <v>6</v>
      </c>
      <c r="H46" s="57" t="s">
        <v>6</v>
      </c>
      <c r="I46" s="58" t="s">
        <v>6</v>
      </c>
      <c r="J46" s="97" t="s">
        <v>6</v>
      </c>
      <c r="K46" s="58" t="s">
        <v>6</v>
      </c>
      <c r="L46" s="58" t="s">
        <v>6</v>
      </c>
    </row>
    <row r="47" spans="1:12" x14ac:dyDescent="0.25">
      <c r="A47" s="173" t="s">
        <v>78</v>
      </c>
      <c r="B47" s="174"/>
      <c r="C47" s="174"/>
      <c r="D47" s="174"/>
      <c r="E47" s="175"/>
      <c r="F47" s="42">
        <v>0</v>
      </c>
      <c r="G47" s="42">
        <v>0</v>
      </c>
      <c r="H47" s="40">
        <v>0</v>
      </c>
      <c r="I47" s="42">
        <v>3000</v>
      </c>
      <c r="J47" s="99">
        <v>0</v>
      </c>
      <c r="K47" s="42">
        <v>0</v>
      </c>
      <c r="L47" s="42">
        <v>0</v>
      </c>
    </row>
    <row r="48" spans="1:12" ht="15.75" thickBot="1" x14ac:dyDescent="0.3">
      <c r="A48" s="182" t="s">
        <v>61</v>
      </c>
      <c r="B48" s="183"/>
      <c r="C48" s="183"/>
      <c r="D48" s="183"/>
      <c r="E48" s="184"/>
      <c r="F48" s="35">
        <v>18255.38</v>
      </c>
      <c r="G48" s="35">
        <v>18441.37</v>
      </c>
      <c r="H48" s="11">
        <v>18300</v>
      </c>
      <c r="I48" s="35">
        <v>18400</v>
      </c>
      <c r="J48" s="98">
        <v>18300</v>
      </c>
      <c r="K48" s="11">
        <v>23375</v>
      </c>
      <c r="L48" s="11">
        <v>23375</v>
      </c>
    </row>
    <row r="49" spans="1:12" ht="19.5" thickBot="1" x14ac:dyDescent="0.35">
      <c r="A49" s="176" t="s">
        <v>62</v>
      </c>
      <c r="B49" s="177"/>
      <c r="C49" s="177"/>
      <c r="D49" s="177"/>
      <c r="E49" s="178"/>
      <c r="F49" s="41">
        <f t="shared" ref="F49:L49" si="6">SUM(F48:F48)</f>
        <v>18255.38</v>
      </c>
      <c r="G49" s="41">
        <f t="shared" si="6"/>
        <v>18441.37</v>
      </c>
      <c r="H49" s="41">
        <f t="shared" si="6"/>
        <v>18300</v>
      </c>
      <c r="I49" s="41">
        <f t="shared" si="6"/>
        <v>18400</v>
      </c>
      <c r="J49" s="31">
        <f t="shared" si="6"/>
        <v>18300</v>
      </c>
      <c r="K49" s="54">
        <f t="shared" si="6"/>
        <v>23375</v>
      </c>
      <c r="L49" s="54">
        <f t="shared" si="6"/>
        <v>23375</v>
      </c>
    </row>
    <row r="50" spans="1:12" ht="21.75" thickBot="1" x14ac:dyDescent="0.4">
      <c r="A50" s="179" t="s">
        <v>63</v>
      </c>
      <c r="B50" s="180"/>
      <c r="C50" s="180"/>
      <c r="D50" s="180"/>
      <c r="E50" s="181"/>
      <c r="F50" s="84">
        <f>SUM(F29+F42+F49)</f>
        <v>1122677.57</v>
      </c>
      <c r="G50" s="84">
        <f>SUM(G29+G42+G49)</f>
        <v>1375569.8900000001</v>
      </c>
      <c r="H50" s="84">
        <f>SUM(H29+H42+H49)</f>
        <v>1466240</v>
      </c>
      <c r="I50" s="84">
        <f>I29+I42+I49</f>
        <v>1571265</v>
      </c>
      <c r="J50" s="85">
        <f>SUM(J29+J42+J49)</f>
        <v>1411472</v>
      </c>
      <c r="K50" s="86">
        <f>SUM(K29+K42+K49)</f>
        <v>1409719</v>
      </c>
      <c r="L50" s="86">
        <f>SUM(L29+L42+L49)</f>
        <v>1467469</v>
      </c>
    </row>
    <row r="51" spans="1:12" ht="15.75" thickTop="1" x14ac:dyDescent="0.25"/>
  </sheetData>
  <mergeCells count="41">
    <mergeCell ref="A27:E27"/>
    <mergeCell ref="A26:E26"/>
    <mergeCell ref="A36:E36"/>
    <mergeCell ref="A35:E35"/>
    <mergeCell ref="F33:G33"/>
    <mergeCell ref="A33:E34"/>
    <mergeCell ref="A28:E28"/>
    <mergeCell ref="A50:E50"/>
    <mergeCell ref="A38:E38"/>
    <mergeCell ref="A39:E39"/>
    <mergeCell ref="A40:E40"/>
    <mergeCell ref="A44:E45"/>
    <mergeCell ref="A48:E48"/>
    <mergeCell ref="A47:E47"/>
    <mergeCell ref="F44:G44"/>
    <mergeCell ref="A41:E41"/>
    <mergeCell ref="A37:E37"/>
    <mergeCell ref="A46:E46"/>
    <mergeCell ref="A49:E49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14:E14"/>
    <mergeCell ref="A3:E4"/>
    <mergeCell ref="F3:G3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2023-01-09T14:01:00Z</dcterms:modified>
</cp:coreProperties>
</file>